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88" windowHeight="850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<sst xmlns="http://schemas.openxmlformats.org/spreadsheetml/2006/main" count="29" uniqueCount="28">
  <si>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PODSTAWOWE PARAMETRY FINANSOWANIA </t>
  </si>
  <si>
    <t>Kwota kredytu</t>
  </si>
  <si>
    <t>Podstawa oprocentowania</t>
  </si>
  <si>
    <t>Marża</t>
  </si>
  <si>
    <t>Oprocentowanie (zmienne)</t>
  </si>
  <si>
    <t>Prowizja</t>
  </si>
  <si>
    <t>Data uruchomienia</t>
  </si>
  <si>
    <t xml:space="preserve">Wyliczenie wartości zamówienia przez Zamawiającego </t>
  </si>
  <si>
    <t>Data</t>
  </si>
  <si>
    <t>Baza rocznie %</t>
  </si>
  <si>
    <t xml:space="preserve">% rocznie </t>
  </si>
  <si>
    <t>rata kapitałowa</t>
  </si>
  <si>
    <t>odsetki</t>
  </si>
  <si>
    <t>Płatność razem (rata kapit. + odsetki)</t>
  </si>
  <si>
    <t>Saldo zadłużenia</t>
  </si>
  <si>
    <t>liczba dni w okresie</t>
  </si>
  <si>
    <t xml:space="preserve">Razem </t>
  </si>
  <si>
    <t>prowizja</t>
  </si>
  <si>
    <t xml:space="preserve">w zł </t>
  </si>
  <si>
    <t>odsetki razem</t>
  </si>
  <si>
    <t>cena oferty (odsetki razem+prowizja) 1+2</t>
  </si>
  <si>
    <t>Baza oprocentowania %</t>
  </si>
  <si>
    <t>30.09.2012r.</t>
  </si>
  <si>
    <t>01.12.2012r.</t>
  </si>
  <si>
    <t>31</t>
  </si>
  <si>
    <t>Wibor 1M</t>
  </si>
  <si>
    <t>20.07.2012r.</t>
  </si>
  <si>
    <t>12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</si>
</sst>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#,##0.00;[Red]#,##0.00"/>
  </numFmts>
  <fonts count="41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10" fontId="2" fillId="33" borderId="10" xfId="54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0" fontId="2" fillId="0" borderId="10" xfId="54" applyNumberFormat="1" applyFont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2" fillId="0" borderId="14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14" fontId="2" fillId="33" borderId="15" xfId="0" applyNumberFormat="1" applyFont="1" applyFill="1" applyBorder="1" applyAlignment="1">
      <alignment horizontal="center"/>
    </xf>
    <xf numFmtId="165" fontId="2" fillId="34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14" fontId="2" fillId="35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 wrapText="1"/>
    </xf>
    <xf numFmtId="49" fontId="2" fillId="35" borderId="10" xfId="0" applyNumberFormat="1" applyFont="1" applyFill="1" applyBorder="1" applyAlignment="1">
      <alignment horizontal="right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2" fillId="0" borderId="18" xfId="0" applyNumberFormat="1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9.8515625" style="0" customWidth="1"/>
    <col min="2" max="2" width="6.8515625" style="0" customWidth="1"/>
    <col min="3" max="3" width="6.140625" style="0" customWidth="1"/>
    <col min="4" max="4" width="12.140625" style="0" customWidth="1"/>
    <col min="5" max="5" width="10.7109375" style="0" customWidth="1"/>
    <col min="6" max="6" width="9.7109375" style="0" customWidth="1"/>
    <col min="7" max="7" width="11.28125" style="0" customWidth="1"/>
    <col min="8" max="8" width="13.140625" style="0" customWidth="1"/>
    <col min="9" max="9" width="7.140625" style="0" customWidth="1"/>
  </cols>
  <sheetData>
    <row r="2" spans="8:9" ht="12.75">
      <c r="H2" s="37"/>
      <c r="I2" s="37"/>
    </row>
    <row r="3" spans="1:5" ht="12.75">
      <c r="A3" s="39" t="s">
        <v>0</v>
      </c>
      <c r="B3" s="40"/>
      <c r="C3" s="40"/>
      <c r="D3" s="41"/>
      <c r="E3" s="1"/>
    </row>
    <row r="4" spans="1:9" ht="12.75">
      <c r="A4" s="42" t="s">
        <v>1</v>
      </c>
      <c r="B4" s="43"/>
      <c r="C4" s="44"/>
      <c r="D4" s="2">
        <v>28000000</v>
      </c>
      <c r="E4" s="3"/>
      <c r="F4" s="3"/>
      <c r="G4" s="3"/>
      <c r="H4" s="3"/>
      <c r="I4" s="3"/>
    </row>
    <row r="5" spans="1:9" ht="12.75">
      <c r="A5" s="4" t="s">
        <v>2</v>
      </c>
      <c r="B5" s="4"/>
      <c r="C5" s="4"/>
      <c r="D5" s="5" t="s">
        <v>25</v>
      </c>
      <c r="E5" s="45" t="s">
        <v>7</v>
      </c>
      <c r="F5" s="46"/>
      <c r="G5" s="46"/>
      <c r="H5" s="46"/>
      <c r="I5" s="46"/>
    </row>
    <row r="6" spans="1:9" ht="12.75">
      <c r="A6" s="42" t="s">
        <v>21</v>
      </c>
      <c r="B6" s="43"/>
      <c r="C6" s="44"/>
      <c r="D6" s="6">
        <v>0.0471</v>
      </c>
      <c r="E6" s="3"/>
      <c r="F6" s="3"/>
      <c r="G6" s="3"/>
      <c r="H6" s="3"/>
      <c r="I6" s="3"/>
    </row>
    <row r="7" spans="1:9" ht="12.75">
      <c r="A7" s="42" t="s">
        <v>3</v>
      </c>
      <c r="B7" s="43"/>
      <c r="C7" s="44"/>
      <c r="D7" s="6">
        <v>0</v>
      </c>
      <c r="E7" s="3"/>
      <c r="F7" s="3"/>
      <c r="G7" s="3"/>
      <c r="H7" s="3"/>
      <c r="I7" s="3"/>
    </row>
    <row r="8" spans="1:9" ht="12.75">
      <c r="A8" s="4" t="s">
        <v>4</v>
      </c>
      <c r="B8" s="4"/>
      <c r="C8" s="4"/>
      <c r="D8" s="6">
        <f>SUM(D6:D7)</f>
        <v>0.0471</v>
      </c>
      <c r="E8" s="3"/>
      <c r="F8" s="3"/>
      <c r="G8" s="3"/>
      <c r="H8" s="3"/>
      <c r="I8" s="3"/>
    </row>
    <row r="9" spans="1:9" ht="12.75">
      <c r="A9" s="42" t="s">
        <v>5</v>
      </c>
      <c r="B9" s="43"/>
      <c r="C9" s="44"/>
      <c r="D9" s="6">
        <v>0</v>
      </c>
      <c r="E9" s="3"/>
      <c r="F9" s="3"/>
      <c r="G9" s="3"/>
      <c r="H9" s="3"/>
      <c r="I9" s="3"/>
    </row>
    <row r="10" spans="1:9" ht="12.75">
      <c r="A10" s="38" t="s">
        <v>6</v>
      </c>
      <c r="B10" s="38"/>
      <c r="C10" s="38"/>
      <c r="D10" s="24" t="s">
        <v>26</v>
      </c>
      <c r="E10" s="25">
        <v>14000000</v>
      </c>
      <c r="F10" s="3"/>
      <c r="G10" s="3"/>
      <c r="H10" s="3"/>
      <c r="I10" s="3"/>
    </row>
    <row r="11" spans="1:9" ht="12.75">
      <c r="A11" s="23"/>
      <c r="B11" s="23"/>
      <c r="C11" s="23"/>
      <c r="D11" s="7" t="s">
        <v>22</v>
      </c>
      <c r="E11" s="25">
        <v>7000000</v>
      </c>
      <c r="F11" s="3"/>
      <c r="G11" s="3"/>
      <c r="H11" s="3"/>
      <c r="I11" s="3"/>
    </row>
    <row r="12" spans="1:9" ht="12.75">
      <c r="A12" s="23"/>
      <c r="B12" s="23"/>
      <c r="C12" s="23"/>
      <c r="D12" s="26" t="s">
        <v>23</v>
      </c>
      <c r="E12" s="25">
        <v>7000000</v>
      </c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41.25">
      <c r="A15" s="8" t="s">
        <v>8</v>
      </c>
      <c r="B15" s="9" t="s">
        <v>9</v>
      </c>
      <c r="C15" s="8" t="s">
        <v>3</v>
      </c>
      <c r="D15" s="8" t="s">
        <v>10</v>
      </c>
      <c r="E15" s="9" t="s">
        <v>11</v>
      </c>
      <c r="F15" s="8" t="s">
        <v>12</v>
      </c>
      <c r="G15" s="9" t="s">
        <v>13</v>
      </c>
      <c r="H15" s="9" t="s">
        <v>14</v>
      </c>
      <c r="I15" s="9" t="s">
        <v>15</v>
      </c>
    </row>
    <row r="16" spans="1:9" ht="12.75">
      <c r="A16" s="27">
        <v>41121</v>
      </c>
      <c r="B16" s="13">
        <f aca="true" t="shared" si="0" ref="B16:B35">$D$6</f>
        <v>0.0471</v>
      </c>
      <c r="C16" s="13">
        <f aca="true" t="shared" si="1" ref="C16:C35">$D$7</f>
        <v>0</v>
      </c>
      <c r="D16" s="13">
        <f aca="true" t="shared" si="2" ref="D16:D35">$D$8</f>
        <v>0.0471</v>
      </c>
      <c r="E16" s="28">
        <v>0</v>
      </c>
      <c r="F16" s="11">
        <f>D16*H16*12/365</f>
        <v>21678.904109589042</v>
      </c>
      <c r="G16" s="11">
        <f>F16</f>
        <v>21678.904109589042</v>
      </c>
      <c r="H16" s="28">
        <v>14000000</v>
      </c>
      <c r="I16" s="29" t="s">
        <v>27</v>
      </c>
    </row>
    <row r="17" spans="1:9" ht="12.75">
      <c r="A17" s="27">
        <v>41152</v>
      </c>
      <c r="B17" s="13">
        <f t="shared" si="0"/>
        <v>0.0471</v>
      </c>
      <c r="C17" s="13">
        <f t="shared" si="1"/>
        <v>0</v>
      </c>
      <c r="D17" s="13">
        <f t="shared" si="2"/>
        <v>0.0471</v>
      </c>
      <c r="E17" s="28">
        <v>0</v>
      </c>
      <c r="F17" s="11">
        <f>D17*H16*31/365</f>
        <v>56003.83561643836</v>
      </c>
      <c r="G17" s="11">
        <f>F17</f>
        <v>56003.83561643836</v>
      </c>
      <c r="H17" s="28">
        <v>14000000</v>
      </c>
      <c r="I17" s="29" t="s">
        <v>24</v>
      </c>
    </row>
    <row r="18" spans="1:9" ht="12.75">
      <c r="A18" s="10">
        <v>41182</v>
      </c>
      <c r="B18" s="13">
        <f t="shared" si="0"/>
        <v>0.0471</v>
      </c>
      <c r="C18" s="13">
        <f t="shared" si="1"/>
        <v>0</v>
      </c>
      <c r="D18" s="13">
        <f t="shared" si="2"/>
        <v>0.0471</v>
      </c>
      <c r="E18" s="11">
        <v>0</v>
      </c>
      <c r="F18" s="11">
        <f>D18*H16*29/365+D18*21000000*1/365</f>
        <v>55100.54794520548</v>
      </c>
      <c r="G18" s="11">
        <f>SUM(E18:F18)</f>
        <v>55100.54794520548</v>
      </c>
      <c r="H18" s="11">
        <v>21000000</v>
      </c>
      <c r="I18" s="4">
        <v>30</v>
      </c>
    </row>
    <row r="19" spans="1:9" ht="12.75">
      <c r="A19" s="10">
        <v>41213</v>
      </c>
      <c r="B19" s="13">
        <f t="shared" si="0"/>
        <v>0.0471</v>
      </c>
      <c r="C19" s="13">
        <f t="shared" si="1"/>
        <v>0</v>
      </c>
      <c r="D19" s="13">
        <f t="shared" si="2"/>
        <v>0.0471</v>
      </c>
      <c r="E19" s="11">
        <v>0</v>
      </c>
      <c r="F19" s="11">
        <f>D19*H18*31/365</f>
        <v>84005.75342465754</v>
      </c>
      <c r="G19" s="11">
        <f>F19</f>
        <v>84005.75342465754</v>
      </c>
      <c r="H19" s="11">
        <v>21000000</v>
      </c>
      <c r="I19" s="4">
        <v>31</v>
      </c>
    </row>
    <row r="20" spans="1:9" ht="12.75">
      <c r="A20" s="10">
        <v>41243</v>
      </c>
      <c r="B20" s="13">
        <f t="shared" si="0"/>
        <v>0.0471</v>
      </c>
      <c r="C20" s="13">
        <f t="shared" si="1"/>
        <v>0</v>
      </c>
      <c r="D20" s="13">
        <f t="shared" si="2"/>
        <v>0.0471</v>
      </c>
      <c r="E20" s="11">
        <v>0</v>
      </c>
      <c r="F20" s="11">
        <f>D20*H18*30/365</f>
        <v>81295.89041095892</v>
      </c>
      <c r="G20" s="11">
        <f>F20</f>
        <v>81295.89041095892</v>
      </c>
      <c r="H20" s="11">
        <v>21000000</v>
      </c>
      <c r="I20" s="4">
        <v>30</v>
      </c>
    </row>
    <row r="21" spans="1:9" ht="12.75">
      <c r="A21" s="10">
        <v>41274</v>
      </c>
      <c r="B21" s="13">
        <f t="shared" si="0"/>
        <v>0.0471</v>
      </c>
      <c r="C21" s="13">
        <f t="shared" si="1"/>
        <v>0</v>
      </c>
      <c r="D21" s="13">
        <f t="shared" si="2"/>
        <v>0.0471</v>
      </c>
      <c r="E21" s="11">
        <v>0</v>
      </c>
      <c r="F21" s="11">
        <f>D21*H21*31/365</f>
        <v>112007.67123287672</v>
      </c>
      <c r="G21" s="11">
        <f>SUM(E21:F21)</f>
        <v>112007.67123287672</v>
      </c>
      <c r="H21" s="11">
        <v>28000000</v>
      </c>
      <c r="I21" s="4">
        <v>31</v>
      </c>
    </row>
    <row r="22" spans="1:9" ht="12.75">
      <c r="A22" s="10">
        <v>41305</v>
      </c>
      <c r="B22" s="13">
        <f t="shared" si="0"/>
        <v>0.0471</v>
      </c>
      <c r="C22" s="13">
        <f t="shared" si="1"/>
        <v>0</v>
      </c>
      <c r="D22" s="13">
        <f t="shared" si="2"/>
        <v>0.0471</v>
      </c>
      <c r="E22" s="11">
        <v>0</v>
      </c>
      <c r="F22" s="11">
        <f>D22*H21*31/365</f>
        <v>112007.67123287672</v>
      </c>
      <c r="G22" s="11">
        <f>F22</f>
        <v>112007.67123287672</v>
      </c>
      <c r="H22" s="11">
        <v>28000000</v>
      </c>
      <c r="I22" s="4">
        <v>31</v>
      </c>
    </row>
    <row r="23" spans="1:9" ht="12.75">
      <c r="A23" s="10">
        <v>41333</v>
      </c>
      <c r="B23" s="13">
        <f t="shared" si="0"/>
        <v>0.0471</v>
      </c>
      <c r="C23" s="13">
        <f t="shared" si="1"/>
        <v>0</v>
      </c>
      <c r="D23" s="13">
        <f t="shared" si="2"/>
        <v>0.0471</v>
      </c>
      <c r="E23" s="11">
        <v>0</v>
      </c>
      <c r="F23" s="11">
        <f>D23*H21*28/365</f>
        <v>101168.21917808219</v>
      </c>
      <c r="G23" s="11">
        <f>F23</f>
        <v>101168.21917808219</v>
      </c>
      <c r="H23" s="11">
        <v>28000000</v>
      </c>
      <c r="I23" s="4">
        <v>28</v>
      </c>
    </row>
    <row r="24" spans="1:9" ht="12.75">
      <c r="A24" s="10">
        <v>41364</v>
      </c>
      <c r="B24" s="13">
        <f t="shared" si="0"/>
        <v>0.0471</v>
      </c>
      <c r="C24" s="13">
        <f t="shared" si="1"/>
        <v>0</v>
      </c>
      <c r="D24" s="13">
        <f t="shared" si="2"/>
        <v>0.0471</v>
      </c>
      <c r="E24" s="11">
        <v>3500000</v>
      </c>
      <c r="F24" s="11">
        <f>D24*H23*31/365</f>
        <v>112007.67123287672</v>
      </c>
      <c r="G24" s="11">
        <f>SUM(E24:F24)</f>
        <v>3612007.671232877</v>
      </c>
      <c r="H24" s="11">
        <f>H21-E24</f>
        <v>24500000</v>
      </c>
      <c r="I24" s="22">
        <v>31</v>
      </c>
    </row>
    <row r="25" spans="1:9" ht="12.75">
      <c r="A25" s="10">
        <v>41394</v>
      </c>
      <c r="B25" s="13">
        <f t="shared" si="0"/>
        <v>0.0471</v>
      </c>
      <c r="C25" s="13">
        <f t="shared" si="1"/>
        <v>0</v>
      </c>
      <c r="D25" s="13">
        <f t="shared" si="2"/>
        <v>0.0471</v>
      </c>
      <c r="E25" s="11">
        <v>0</v>
      </c>
      <c r="F25" s="11">
        <f>D25*H24*30/365</f>
        <v>94845.20547945205</v>
      </c>
      <c r="G25" s="11">
        <f>F25</f>
        <v>94845.20547945205</v>
      </c>
      <c r="H25" s="11">
        <v>24500000</v>
      </c>
      <c r="I25" s="22">
        <v>30</v>
      </c>
    </row>
    <row r="26" spans="1:9" ht="12.75">
      <c r="A26" s="10">
        <v>41425</v>
      </c>
      <c r="B26" s="13">
        <f t="shared" si="0"/>
        <v>0.0471</v>
      </c>
      <c r="C26" s="13">
        <f t="shared" si="1"/>
        <v>0</v>
      </c>
      <c r="D26" s="13">
        <f t="shared" si="2"/>
        <v>0.0471</v>
      </c>
      <c r="E26" s="11">
        <v>0</v>
      </c>
      <c r="F26" s="11">
        <f>D26*H24*31/365</f>
        <v>98006.71232876713</v>
      </c>
      <c r="G26" s="11">
        <f>F26</f>
        <v>98006.71232876713</v>
      </c>
      <c r="H26" s="11">
        <v>24500000</v>
      </c>
      <c r="I26" s="22">
        <v>31</v>
      </c>
    </row>
    <row r="27" spans="1:9" ht="12.75">
      <c r="A27" s="10">
        <v>41455</v>
      </c>
      <c r="B27" s="13">
        <f t="shared" si="0"/>
        <v>0.0471</v>
      </c>
      <c r="C27" s="13">
        <f t="shared" si="1"/>
        <v>0</v>
      </c>
      <c r="D27" s="13">
        <f t="shared" si="2"/>
        <v>0.0471</v>
      </c>
      <c r="E27" s="11">
        <v>3500000</v>
      </c>
      <c r="F27" s="11">
        <f>D27*H26*30/365</f>
        <v>94845.20547945205</v>
      </c>
      <c r="G27" s="11">
        <f>SUM(E27:F27)</f>
        <v>3594845.205479452</v>
      </c>
      <c r="H27" s="11">
        <f>H24-E27</f>
        <v>21000000</v>
      </c>
      <c r="I27" s="4">
        <v>30</v>
      </c>
    </row>
    <row r="28" spans="1:9" ht="12.75">
      <c r="A28" s="10">
        <v>41486</v>
      </c>
      <c r="B28" s="13">
        <f t="shared" si="0"/>
        <v>0.0471</v>
      </c>
      <c r="C28" s="13">
        <f t="shared" si="1"/>
        <v>0</v>
      </c>
      <c r="D28" s="13">
        <f t="shared" si="2"/>
        <v>0.0471</v>
      </c>
      <c r="E28" s="11">
        <v>0</v>
      </c>
      <c r="F28" s="11">
        <f>D28*H27*31/365</f>
        <v>84005.75342465754</v>
      </c>
      <c r="G28" s="11">
        <f>F28</f>
        <v>84005.75342465754</v>
      </c>
      <c r="H28" s="11">
        <v>21000000</v>
      </c>
      <c r="I28" s="4">
        <v>31</v>
      </c>
    </row>
    <row r="29" spans="1:9" ht="12.75">
      <c r="A29" s="10">
        <v>41517</v>
      </c>
      <c r="B29" s="13">
        <f t="shared" si="0"/>
        <v>0.0471</v>
      </c>
      <c r="C29" s="13">
        <f t="shared" si="1"/>
        <v>0</v>
      </c>
      <c r="D29" s="13">
        <f t="shared" si="2"/>
        <v>0.0471</v>
      </c>
      <c r="E29" s="11">
        <v>0</v>
      </c>
      <c r="F29" s="11">
        <f>D29*H27*31/365</f>
        <v>84005.75342465754</v>
      </c>
      <c r="G29" s="11">
        <f>F29</f>
        <v>84005.75342465754</v>
      </c>
      <c r="H29" s="11">
        <v>21000000</v>
      </c>
      <c r="I29" s="4">
        <v>31</v>
      </c>
    </row>
    <row r="30" spans="1:9" ht="12.75">
      <c r="A30" s="10">
        <v>41547</v>
      </c>
      <c r="B30" s="13">
        <f t="shared" si="0"/>
        <v>0.0471</v>
      </c>
      <c r="C30" s="13">
        <f t="shared" si="1"/>
        <v>0</v>
      </c>
      <c r="D30" s="13">
        <f t="shared" si="2"/>
        <v>0.0471</v>
      </c>
      <c r="E30" s="11">
        <v>3500000</v>
      </c>
      <c r="F30" s="11">
        <f>D30*H29*30/365</f>
        <v>81295.89041095892</v>
      </c>
      <c r="G30" s="11">
        <f>SUM(E30:F30)</f>
        <v>3581295.890410959</v>
      </c>
      <c r="H30" s="11">
        <f>H27-E30</f>
        <v>17500000</v>
      </c>
      <c r="I30" s="22">
        <v>30</v>
      </c>
    </row>
    <row r="31" spans="1:9" ht="12.75">
      <c r="A31" s="10">
        <v>41578</v>
      </c>
      <c r="B31" s="13">
        <f t="shared" si="0"/>
        <v>0.0471</v>
      </c>
      <c r="C31" s="13">
        <f t="shared" si="1"/>
        <v>0</v>
      </c>
      <c r="D31" s="13">
        <f t="shared" si="2"/>
        <v>0.0471</v>
      </c>
      <c r="E31" s="11">
        <v>0</v>
      </c>
      <c r="F31" s="11">
        <f>D31*H30*31/365</f>
        <v>70004.79452054795</v>
      </c>
      <c r="G31" s="11">
        <f>F31</f>
        <v>70004.79452054795</v>
      </c>
      <c r="H31" s="11">
        <v>17500000</v>
      </c>
      <c r="I31" s="22">
        <v>31</v>
      </c>
    </row>
    <row r="32" spans="1:9" ht="12.75">
      <c r="A32" s="10">
        <v>41608</v>
      </c>
      <c r="B32" s="13">
        <f t="shared" si="0"/>
        <v>0.0471</v>
      </c>
      <c r="C32" s="13">
        <f t="shared" si="1"/>
        <v>0</v>
      </c>
      <c r="D32" s="13">
        <f t="shared" si="2"/>
        <v>0.0471</v>
      </c>
      <c r="E32" s="11">
        <v>0</v>
      </c>
      <c r="F32" s="11">
        <f>D32*H30*30/365</f>
        <v>67746.57534246576</v>
      </c>
      <c r="G32" s="11">
        <f>F32</f>
        <v>67746.57534246576</v>
      </c>
      <c r="H32" s="11">
        <v>17500000</v>
      </c>
      <c r="I32" s="22">
        <v>30</v>
      </c>
    </row>
    <row r="33" spans="1:9" ht="12.75">
      <c r="A33" s="10">
        <v>41639</v>
      </c>
      <c r="B33" s="13">
        <f t="shared" si="0"/>
        <v>0.0471</v>
      </c>
      <c r="C33" s="13">
        <f t="shared" si="1"/>
        <v>0</v>
      </c>
      <c r="D33" s="13">
        <f t="shared" si="2"/>
        <v>0.0471</v>
      </c>
      <c r="E33" s="11">
        <v>3500000</v>
      </c>
      <c r="F33" s="11">
        <f>D33*H32*31/365</f>
        <v>70004.79452054795</v>
      </c>
      <c r="G33" s="11">
        <f>SUM(E33:F33)</f>
        <v>3570004.794520548</v>
      </c>
      <c r="H33" s="11">
        <f>H30-E33</f>
        <v>14000000</v>
      </c>
      <c r="I33" s="4">
        <v>31</v>
      </c>
    </row>
    <row r="34" spans="1:9" ht="12.75">
      <c r="A34" s="10">
        <v>41670</v>
      </c>
      <c r="B34" s="13">
        <f t="shared" si="0"/>
        <v>0.0471</v>
      </c>
      <c r="C34" s="13">
        <f t="shared" si="1"/>
        <v>0</v>
      </c>
      <c r="D34" s="13">
        <f t="shared" si="2"/>
        <v>0.0471</v>
      </c>
      <c r="E34" s="11">
        <v>0</v>
      </c>
      <c r="F34" s="11">
        <f>D34*H33*31/365</f>
        <v>56003.83561643836</v>
      </c>
      <c r="G34" s="11">
        <f>F34</f>
        <v>56003.83561643836</v>
      </c>
      <c r="H34" s="11">
        <v>14000000</v>
      </c>
      <c r="I34" s="4">
        <v>31</v>
      </c>
    </row>
    <row r="35" spans="1:9" ht="12.75">
      <c r="A35" s="10">
        <v>41698</v>
      </c>
      <c r="B35" s="13">
        <f t="shared" si="0"/>
        <v>0.0471</v>
      </c>
      <c r="C35" s="13">
        <f t="shared" si="1"/>
        <v>0</v>
      </c>
      <c r="D35" s="13">
        <f t="shared" si="2"/>
        <v>0.0471</v>
      </c>
      <c r="E35" s="11">
        <v>0</v>
      </c>
      <c r="F35" s="11">
        <f>D35*H33*28/365</f>
        <v>50584.109589041094</v>
      </c>
      <c r="G35" s="11">
        <f>F35</f>
        <v>50584.109589041094</v>
      </c>
      <c r="H35" s="11">
        <v>14000000</v>
      </c>
      <c r="I35" s="4">
        <v>28</v>
      </c>
    </row>
    <row r="36" spans="1:9" ht="12.75">
      <c r="A36" s="10">
        <v>41729</v>
      </c>
      <c r="B36" s="13">
        <f aca="true" t="shared" si="3" ref="B36:B45">$D$6</f>
        <v>0.0471</v>
      </c>
      <c r="C36" s="13">
        <f aca="true" t="shared" si="4" ref="C36:C45">$D$7</f>
        <v>0</v>
      </c>
      <c r="D36" s="13">
        <f aca="true" t="shared" si="5" ref="D36:D45">$D$8</f>
        <v>0.0471</v>
      </c>
      <c r="E36" s="11">
        <v>3500000</v>
      </c>
      <c r="F36" s="11">
        <f>D36*H35*31/365</f>
        <v>56003.83561643836</v>
      </c>
      <c r="G36" s="11">
        <f>SUM(E36:F36)</f>
        <v>3556003.835616438</v>
      </c>
      <c r="H36" s="11">
        <f>H33-E36</f>
        <v>10500000</v>
      </c>
      <c r="I36" s="22">
        <v>31</v>
      </c>
    </row>
    <row r="37" spans="1:9" ht="12.75">
      <c r="A37" s="10">
        <v>41759</v>
      </c>
      <c r="B37" s="13">
        <f t="shared" si="3"/>
        <v>0.0471</v>
      </c>
      <c r="C37" s="13">
        <f t="shared" si="4"/>
        <v>0</v>
      </c>
      <c r="D37" s="13">
        <f t="shared" si="5"/>
        <v>0.0471</v>
      </c>
      <c r="E37" s="11">
        <v>0</v>
      </c>
      <c r="F37" s="11">
        <f>D37*H36*30/365</f>
        <v>40647.94520547946</v>
      </c>
      <c r="G37" s="11">
        <f>F37</f>
        <v>40647.94520547946</v>
      </c>
      <c r="H37" s="11">
        <v>10500000</v>
      </c>
      <c r="I37" s="22">
        <v>30</v>
      </c>
    </row>
    <row r="38" spans="1:9" ht="12.75">
      <c r="A38" s="10">
        <v>41790</v>
      </c>
      <c r="B38" s="13">
        <f t="shared" si="3"/>
        <v>0.0471</v>
      </c>
      <c r="C38" s="13">
        <f t="shared" si="4"/>
        <v>0</v>
      </c>
      <c r="D38" s="13">
        <f t="shared" si="5"/>
        <v>0.0471</v>
      </c>
      <c r="E38" s="11">
        <v>0</v>
      </c>
      <c r="F38" s="11">
        <f>D38*H36*31/365</f>
        <v>42002.87671232877</v>
      </c>
      <c r="G38" s="11">
        <f>F38</f>
        <v>42002.87671232877</v>
      </c>
      <c r="H38" s="11">
        <v>10500000</v>
      </c>
      <c r="I38" s="22">
        <v>31</v>
      </c>
    </row>
    <row r="39" spans="1:9" ht="12.75">
      <c r="A39" s="10">
        <v>41820</v>
      </c>
      <c r="B39" s="13">
        <f t="shared" si="3"/>
        <v>0.0471</v>
      </c>
      <c r="C39" s="13">
        <f t="shared" si="4"/>
        <v>0</v>
      </c>
      <c r="D39" s="13">
        <f t="shared" si="5"/>
        <v>0.0471</v>
      </c>
      <c r="E39" s="11">
        <v>3500000</v>
      </c>
      <c r="F39" s="11">
        <f>D39*H38*30/365</f>
        <v>40647.94520547946</v>
      </c>
      <c r="G39" s="11">
        <f>SUM(E39:F39)</f>
        <v>3540647.9452054794</v>
      </c>
      <c r="H39" s="11">
        <f>H36-E39</f>
        <v>7000000</v>
      </c>
      <c r="I39" s="4">
        <v>30</v>
      </c>
    </row>
    <row r="40" spans="1:9" ht="12.75">
      <c r="A40" s="10">
        <v>41851</v>
      </c>
      <c r="B40" s="13">
        <f t="shared" si="3"/>
        <v>0.0471</v>
      </c>
      <c r="C40" s="13">
        <f t="shared" si="4"/>
        <v>0</v>
      </c>
      <c r="D40" s="13">
        <f t="shared" si="5"/>
        <v>0.0471</v>
      </c>
      <c r="E40" s="11">
        <v>0</v>
      </c>
      <c r="F40" s="11">
        <f>D40*H39*31/365</f>
        <v>28001.91780821918</v>
      </c>
      <c r="G40" s="11">
        <f>F40</f>
        <v>28001.91780821918</v>
      </c>
      <c r="H40" s="11">
        <v>7000000</v>
      </c>
      <c r="I40" s="4">
        <v>31</v>
      </c>
    </row>
    <row r="41" spans="1:9" ht="12.75">
      <c r="A41" s="10">
        <v>41882</v>
      </c>
      <c r="B41" s="13">
        <f t="shared" si="3"/>
        <v>0.0471</v>
      </c>
      <c r="C41" s="13">
        <f t="shared" si="4"/>
        <v>0</v>
      </c>
      <c r="D41" s="13">
        <f t="shared" si="5"/>
        <v>0.0471</v>
      </c>
      <c r="E41" s="11">
        <v>0</v>
      </c>
      <c r="F41" s="11">
        <f>D41*H39*31/365</f>
        <v>28001.91780821918</v>
      </c>
      <c r="G41" s="11">
        <f>F41</f>
        <v>28001.91780821918</v>
      </c>
      <c r="H41" s="11">
        <v>7000000</v>
      </c>
      <c r="I41" s="4">
        <v>31</v>
      </c>
    </row>
    <row r="42" spans="1:9" ht="12.75">
      <c r="A42" s="10">
        <v>41912</v>
      </c>
      <c r="B42" s="13">
        <f t="shared" si="3"/>
        <v>0.0471</v>
      </c>
      <c r="C42" s="13">
        <f t="shared" si="4"/>
        <v>0</v>
      </c>
      <c r="D42" s="13">
        <f t="shared" si="5"/>
        <v>0.0471</v>
      </c>
      <c r="E42" s="11">
        <v>3500000</v>
      </c>
      <c r="F42" s="11">
        <f>D42*H41*30/365</f>
        <v>27098.630136986303</v>
      </c>
      <c r="G42" s="11">
        <f>SUM(E42:F42)</f>
        <v>3527098.6301369863</v>
      </c>
      <c r="H42" s="11">
        <f>H39-E42</f>
        <v>3500000</v>
      </c>
      <c r="I42" s="4">
        <v>30</v>
      </c>
    </row>
    <row r="43" spans="1:9" ht="12.75">
      <c r="A43" s="10">
        <v>41943</v>
      </c>
      <c r="B43" s="13">
        <f t="shared" si="3"/>
        <v>0.0471</v>
      </c>
      <c r="C43" s="13">
        <f t="shared" si="4"/>
        <v>0</v>
      </c>
      <c r="D43" s="13">
        <f t="shared" si="5"/>
        <v>0.0471</v>
      </c>
      <c r="E43" s="11">
        <v>0</v>
      </c>
      <c r="F43" s="11">
        <f>D43*H42*31/365</f>
        <v>14000.95890410959</v>
      </c>
      <c r="G43" s="11">
        <f>F43</f>
        <v>14000.95890410959</v>
      </c>
      <c r="H43" s="11">
        <v>3500000</v>
      </c>
      <c r="I43" s="4">
        <v>31</v>
      </c>
    </row>
    <row r="44" spans="1:9" ht="12.75">
      <c r="A44" s="10">
        <v>41973</v>
      </c>
      <c r="B44" s="13">
        <f t="shared" si="3"/>
        <v>0.0471</v>
      </c>
      <c r="C44" s="13">
        <f t="shared" si="4"/>
        <v>0</v>
      </c>
      <c r="D44" s="13">
        <f t="shared" si="5"/>
        <v>0.0471</v>
      </c>
      <c r="E44" s="11">
        <v>0</v>
      </c>
      <c r="F44" s="11">
        <f>D44*H42*30/365</f>
        <v>13549.315068493152</v>
      </c>
      <c r="G44" s="11">
        <f>F44</f>
        <v>13549.315068493152</v>
      </c>
      <c r="H44" s="11">
        <v>3500000</v>
      </c>
      <c r="I44" s="4">
        <v>30</v>
      </c>
    </row>
    <row r="45" spans="1:9" ht="12.75">
      <c r="A45" s="10">
        <v>42004</v>
      </c>
      <c r="B45" s="13">
        <f t="shared" si="3"/>
        <v>0.0471</v>
      </c>
      <c r="C45" s="13">
        <f t="shared" si="4"/>
        <v>0</v>
      </c>
      <c r="D45" s="13">
        <f t="shared" si="5"/>
        <v>0.0471</v>
      </c>
      <c r="E45" s="11">
        <v>3500000</v>
      </c>
      <c r="F45" s="11">
        <f>D45*H42*31/365</f>
        <v>14000.95890410959</v>
      </c>
      <c r="G45" s="11">
        <f>SUM(E45:F45)</f>
        <v>3514000.9589041094</v>
      </c>
      <c r="H45" s="11">
        <f>H42-E45</f>
        <v>0</v>
      </c>
      <c r="I45" s="4">
        <v>31</v>
      </c>
    </row>
    <row r="46" spans="1:9" ht="12.75">
      <c r="A46" s="8" t="s">
        <v>16</v>
      </c>
      <c r="B46" s="12"/>
      <c r="C46" s="12"/>
      <c r="D46" s="12"/>
      <c r="E46" s="2">
        <f>SUM(E16:E45)</f>
        <v>28000000</v>
      </c>
      <c r="F46" s="21">
        <f>SUM(F16:F45)</f>
        <v>1890581.095890411</v>
      </c>
      <c r="G46" s="21">
        <f>SUM(G16:G45)</f>
        <v>29890581.095890414</v>
      </c>
      <c r="H46" s="12"/>
      <c r="I46" s="12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9" ht="13.5" thickBot="1">
      <c r="E49" s="15" t="s">
        <v>18</v>
      </c>
    </row>
    <row r="50" spans="2:5" ht="12.75">
      <c r="B50" s="16">
        <v>1</v>
      </c>
      <c r="C50" s="34" t="s">
        <v>17</v>
      </c>
      <c r="D50" s="34"/>
      <c r="E50" s="17">
        <f>D9*D4</f>
        <v>0</v>
      </c>
    </row>
    <row r="51" spans="2:5" ht="12.75">
      <c r="B51" s="18">
        <v>2</v>
      </c>
      <c r="C51" s="19" t="s">
        <v>19</v>
      </c>
      <c r="D51" s="19"/>
      <c r="E51" s="20">
        <f>SUM(F46)</f>
        <v>1890581.095890411</v>
      </c>
    </row>
    <row r="52" spans="2:6" ht="12.75">
      <c r="B52" s="30">
        <v>3</v>
      </c>
      <c r="C52" s="35" t="s">
        <v>20</v>
      </c>
      <c r="D52" s="35"/>
      <c r="E52" s="32">
        <f>SUM(E50:E51)</f>
        <v>1890581.095890411</v>
      </c>
      <c r="F52" s="14"/>
    </row>
    <row r="53" spans="2:6" ht="12.75" customHeight="1" thickBot="1">
      <c r="B53" s="31"/>
      <c r="C53" s="36"/>
      <c r="D53" s="36"/>
      <c r="E53" s="33"/>
      <c r="F53" s="14"/>
    </row>
  </sheetData>
  <sheetProtection/>
  <mergeCells count="12">
    <mergeCell ref="A9:C9"/>
    <mergeCell ref="E5:I5"/>
    <mergeCell ref="B52:B53"/>
    <mergeCell ref="E52:E53"/>
    <mergeCell ref="C50:D50"/>
    <mergeCell ref="C52:D53"/>
    <mergeCell ref="H2:I2"/>
    <mergeCell ref="A10:C10"/>
    <mergeCell ref="A3:D3"/>
    <mergeCell ref="A6:C6"/>
    <mergeCell ref="A7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user</cp:lastModifiedBy>
  <cp:lastPrinted>2012-05-07T10:02:58Z</cp:lastPrinted>
  <dcterms:created xsi:type="dcterms:W3CDTF">2009-08-11T11:26:18Z</dcterms:created>
  <dcterms:modified xsi:type="dcterms:W3CDTF">2012-05-11T06:28:15Z</dcterms:modified>
  <cp:category/>
  <cp:version/>
  <cp:contentType/>
  <cp:contentStatus/>
</cp:coreProperties>
</file>