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S\Desktop\Nowy folder\"/>
    </mc:Choice>
  </mc:AlternateContent>
  <bookViews>
    <workbookView xWindow="0" yWindow="0" windowWidth="28800" windowHeight="12210"/>
  </bookViews>
  <sheets>
    <sheet name="OP SP Pub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I6" i="1" s="1"/>
  <c r="N6" i="1"/>
  <c r="D7" i="1"/>
  <c r="I7" i="1" s="1"/>
  <c r="G7" i="1"/>
  <c r="N7" i="1"/>
  <c r="D8" i="1"/>
  <c r="I8" i="1" s="1"/>
  <c r="N8" i="1"/>
  <c r="D9" i="1"/>
  <c r="G9" i="1"/>
  <c r="I9" i="1" s="1"/>
  <c r="N9" i="1"/>
  <c r="C11" i="1"/>
  <c r="D11" i="1"/>
  <c r="E11" i="1"/>
  <c r="F11" i="1"/>
  <c r="H11" i="1"/>
  <c r="J11" i="1"/>
  <c r="K11" i="1"/>
  <c r="L11" i="1"/>
  <c r="N11" i="1" s="1"/>
  <c r="M11" i="1"/>
  <c r="I11" i="1" l="1"/>
  <c r="O6" i="1" s="1"/>
  <c r="I13" i="1" s="1"/>
  <c r="I15" i="1" s="1"/>
  <c r="G11" i="1"/>
</calcChain>
</file>

<file path=xl/sharedStrings.xml><?xml version="1.0" encoding="utf-8"?>
<sst xmlns="http://schemas.openxmlformats.org/spreadsheetml/2006/main" count="26" uniqueCount="25">
  <si>
    <t>kwota do rozliczenia z Gminą Kołobrzeg =</t>
  </si>
  <si>
    <t>dotacjja z budżetu państwa na wychowanie przedszkolne =</t>
  </si>
  <si>
    <t>koszt utrzymania dziecka w publicznym oddziale przedszkolnym =</t>
  </si>
  <si>
    <t>Planowane wpływy w 2018 r. z tytułu uczęszczania dzieci do oddziałów przedszkolnych w szkołach podstawowych przypadające na Gminę Kołobrzeg:</t>
  </si>
  <si>
    <t xml:space="preserve">    Ogółem</t>
  </si>
  <si>
    <t>Szkoła Podstawowa Nr 9</t>
  </si>
  <si>
    <t>Szkoła Podstawowa Nr 8</t>
  </si>
  <si>
    <t>Szkoła Podstawowa Nr 6</t>
  </si>
  <si>
    <t>Szkoła Podstawowa Nr 5</t>
  </si>
  <si>
    <t>liczba uczniów niepeł- nosprawnych</t>
  </si>
  <si>
    <t>30.09.2017</t>
  </si>
  <si>
    <t>otrzymana subwencja 85404</t>
  </si>
  <si>
    <t>otrzymana subwencja 80149</t>
  </si>
  <si>
    <t>rozdział 85404</t>
  </si>
  <si>
    <t>rozdział 80149</t>
  </si>
  <si>
    <t>rozdział 80146</t>
  </si>
  <si>
    <t>rozdział 80103</t>
  </si>
  <si>
    <t>Średni roczny koszt utrzymania 1 ucznia przyjęty do rozliczenia (suma kol. 9/suma kol.14)</t>
  </si>
  <si>
    <t>SUMA =  2/3 kol. 10-2/3 kol. 11+1/3 kol. 12 - 1/3 kol. 13</t>
  </si>
  <si>
    <t>Liczba uczniów w placówkach według SIO</t>
  </si>
  <si>
    <t>Kwota przyjęta do rozliczenia</t>
  </si>
  <si>
    <t>Plan  na 2018 r.</t>
  </si>
  <si>
    <t>Placówka</t>
  </si>
  <si>
    <t>Lp.</t>
  </si>
  <si>
    <t>PLANOWANE KOSZTY W ROKU 2018 - ODDZIAŁY PRZEDSZKOLNE W SZKOŁACH PODSTAWOWYCH - AKTUALIZACJA MARZEC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</si>
</sst>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3" x14ac:knownFonts="1">
    <font>
      <sz val="10"/>
      <name val="Arial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2"/>
      <name val="Arial Narrow"/>
      <family val="2"/>
      <charset val="238"/>
    </font>
    <font>
      <b/>
      <i/>
      <sz val="12"/>
      <name val="Arial Narrow"/>
      <family val="2"/>
      <charset val="238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43" fontId="2" fillId="0" borderId="0" xfId="0" applyNumberFormat="1" applyFont="1" applyBorder="1"/>
    <xf numFmtId="2" fontId="3" fillId="0" borderId="0" xfId="0" applyNumberFormat="1" applyFont="1" applyBorder="1"/>
    <xf numFmtId="0" fontId="4" fillId="0" borderId="0" xfId="0" applyFont="1" applyBorder="1"/>
    <xf numFmtId="2" fontId="4" fillId="0" borderId="0" xfId="0" applyNumberFormat="1" applyFont="1" applyBorder="1"/>
    <xf numFmtId="4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" fontId="6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9" fillId="0" borderId="0" xfId="0" applyFont="1" applyBorder="1"/>
    <xf numFmtId="4" fontId="10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3" fontId="6" fillId="0" borderId="0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vertical="center" wrapText="1"/>
    </xf>
    <xf numFmtId="4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/>
    <xf numFmtId="49" fontId="11" fillId="2" borderId="1" xfId="0" applyNumberFormat="1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textRotation="90" wrapText="1"/>
    </xf>
    <xf numFmtId="14" fontId="11" fillId="2" borderId="1" xfId="0" applyNumberFormat="1" applyFont="1" applyFill="1" applyBorder="1" applyAlignment="1">
      <alignment horizontal="center" vertical="center" textRotation="90" wrapText="1"/>
    </xf>
    <xf numFmtId="49" fontId="11" fillId="2" borderId="1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textRotation="90" wrapText="1"/>
    </xf>
    <xf numFmtId="49" fontId="11" fillId="2" borderId="6" xfId="0" applyNumberFormat="1" applyFont="1" applyFill="1" applyBorder="1" applyAlignment="1">
      <alignment horizontal="center" vertical="center" textRotation="90" wrapText="1"/>
    </xf>
    <xf numFmtId="49" fontId="11" fillId="2" borderId="7" xfId="0" applyNumberFormat="1" applyFont="1" applyFill="1" applyBorder="1" applyAlignment="1">
      <alignment horizontal="center" vertical="center" textRotation="90" wrapText="1"/>
    </xf>
    <xf numFmtId="49" fontId="11" fillId="2" borderId="8" xfId="0" applyNumberFormat="1" applyFont="1" applyFill="1" applyBorder="1" applyAlignment="1">
      <alignment horizontal="center" vertical="center" textRotation="90" wrapText="1"/>
    </xf>
    <xf numFmtId="49" fontId="11" fillId="2" borderId="9" xfId="0" applyNumberFormat="1" applyFont="1" applyFill="1" applyBorder="1" applyAlignment="1">
      <alignment horizontal="center" vertical="center" textRotation="90" wrapText="1"/>
    </xf>
    <xf numFmtId="49" fontId="11" fillId="2" borderId="10" xfId="0" applyNumberFormat="1" applyFont="1" applyFill="1" applyBorder="1" applyAlignment="1">
      <alignment horizontal="center" vertical="center" textRotation="90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workbookViewId="0">
      <selection sqref="A1:XFD1048576"/>
    </sheetView>
  </sheetViews>
  <sheetFormatPr defaultRowHeight="12.75" x14ac:dyDescent="0.2"/>
  <cols>
    <col min="1" max="1" width="4.5703125" style="1" customWidth="1"/>
    <col min="2" max="2" width="19.42578125" style="1" customWidth="1"/>
    <col min="3" max="8" width="9.42578125" style="1" customWidth="1"/>
    <col min="9" max="9" width="10" style="1" customWidth="1"/>
    <col min="10" max="10" width="4.28515625" style="1" bestFit="1" customWidth="1"/>
    <col min="11" max="11" width="8.140625" style="1" bestFit="1" customWidth="1"/>
    <col min="12" max="12" width="4.28515625" style="1" bestFit="1" customWidth="1"/>
    <col min="13" max="13" width="8.140625" style="1" bestFit="1" customWidth="1"/>
    <col min="14" max="14" width="6.5703125" style="1" customWidth="1"/>
    <col min="15" max="15" width="8.7109375" style="1" customWidth="1"/>
    <col min="16" max="16" width="9.140625" style="1"/>
    <col min="17" max="17" width="10.140625" style="1" bestFit="1" customWidth="1"/>
    <col min="18" max="16384" width="9.140625" style="1"/>
  </cols>
  <sheetData>
    <row r="1" spans="1:16" ht="35.25" customHeight="1" x14ac:dyDescent="0.2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6" ht="68.25" customHeight="1" x14ac:dyDescent="0.2">
      <c r="A2" s="50" t="s">
        <v>23</v>
      </c>
      <c r="B2" s="50" t="s">
        <v>22</v>
      </c>
      <c r="C2" s="57" t="s">
        <v>21</v>
      </c>
      <c r="D2" s="57"/>
      <c r="E2" s="57"/>
      <c r="F2" s="57"/>
      <c r="G2" s="57"/>
      <c r="H2" s="57"/>
      <c r="I2" s="48" t="s">
        <v>20</v>
      </c>
      <c r="J2" s="56" t="s">
        <v>19</v>
      </c>
      <c r="K2" s="55"/>
      <c r="L2" s="55"/>
      <c r="M2" s="54"/>
      <c r="N2" s="44" t="s">
        <v>18</v>
      </c>
      <c r="O2" s="44" t="s">
        <v>17</v>
      </c>
    </row>
    <row r="3" spans="1:16" ht="53.25" customHeight="1" x14ac:dyDescent="0.2">
      <c r="A3" s="50"/>
      <c r="B3" s="50"/>
      <c r="C3" s="49" t="s">
        <v>16</v>
      </c>
      <c r="D3" s="49" t="s">
        <v>15</v>
      </c>
      <c r="E3" s="49" t="s">
        <v>14</v>
      </c>
      <c r="F3" s="49" t="s">
        <v>13</v>
      </c>
      <c r="G3" s="49" t="s">
        <v>12</v>
      </c>
      <c r="H3" s="49" t="s">
        <v>11</v>
      </c>
      <c r="I3" s="48"/>
      <c r="J3" s="53"/>
      <c r="K3" s="52"/>
      <c r="L3" s="52"/>
      <c r="M3" s="51"/>
      <c r="N3" s="44"/>
      <c r="O3" s="44"/>
    </row>
    <row r="4" spans="1:16" s="43" customFormat="1" ht="68.25" customHeight="1" x14ac:dyDescent="0.2">
      <c r="A4" s="50"/>
      <c r="B4" s="50"/>
      <c r="C4" s="49"/>
      <c r="D4" s="49"/>
      <c r="E4" s="49"/>
      <c r="F4" s="49"/>
      <c r="G4" s="49"/>
      <c r="H4" s="49"/>
      <c r="I4" s="48"/>
      <c r="J4" s="47" t="s">
        <v>10</v>
      </c>
      <c r="K4" s="45" t="s">
        <v>9</v>
      </c>
      <c r="L4" s="46">
        <v>43373</v>
      </c>
      <c r="M4" s="45" t="s">
        <v>9</v>
      </c>
      <c r="N4" s="44"/>
      <c r="O4" s="44"/>
    </row>
    <row r="5" spans="1:16" ht="13.5" thickBot="1" x14ac:dyDescent="0.2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  <c r="L5" s="42">
        <v>12</v>
      </c>
      <c r="M5" s="42">
        <v>13</v>
      </c>
      <c r="N5" s="42">
        <v>14</v>
      </c>
      <c r="O5" s="42">
        <v>15</v>
      </c>
    </row>
    <row r="6" spans="1:16" ht="26.25" customHeight="1" x14ac:dyDescent="0.2">
      <c r="A6" s="38">
        <v>1</v>
      </c>
      <c r="B6" s="37" t="s">
        <v>8</v>
      </c>
      <c r="C6" s="36">
        <v>414623</v>
      </c>
      <c r="D6" s="36">
        <f>38033/522*J6</f>
        <v>4808.7701149425284</v>
      </c>
      <c r="E6" s="35">
        <v>262032</v>
      </c>
      <c r="F6" s="35">
        <v>6514</v>
      </c>
      <c r="G6" s="35">
        <v>150575.62</v>
      </c>
      <c r="H6" s="35">
        <v>0</v>
      </c>
      <c r="I6" s="35">
        <f>SUM(C6:F6)-G6-H6</f>
        <v>537402.15011494246</v>
      </c>
      <c r="J6" s="41">
        <v>66</v>
      </c>
      <c r="K6" s="41">
        <v>3</v>
      </c>
      <c r="L6" s="41">
        <v>66</v>
      </c>
      <c r="M6" s="41">
        <v>3</v>
      </c>
      <c r="N6" s="33">
        <f xml:space="preserve"> ROUND((J6*2/3+L6*1/3)-(K6*2/3+M6*1/3),2)</f>
        <v>63</v>
      </c>
      <c r="O6" s="40">
        <f>ROUND(SUM(I11/N11/12),2)</f>
        <v>691.18</v>
      </c>
    </row>
    <row r="7" spans="1:16" ht="26.25" customHeight="1" x14ac:dyDescent="0.2">
      <c r="A7" s="38">
        <v>2</v>
      </c>
      <c r="B7" s="37" t="s">
        <v>7</v>
      </c>
      <c r="C7" s="36">
        <v>720328.4</v>
      </c>
      <c r="D7" s="36">
        <f>27665.86/772*J7</f>
        <v>3476.1508031088088</v>
      </c>
      <c r="E7" s="35">
        <v>24311.57</v>
      </c>
      <c r="F7" s="35"/>
      <c r="G7" s="35">
        <f>19020.08</f>
        <v>19020.080000000002</v>
      </c>
      <c r="H7" s="35">
        <v>8876.0400000000009</v>
      </c>
      <c r="I7" s="35">
        <f>SUM(C7:F7)-G7-H7</f>
        <v>720220.00080310879</v>
      </c>
      <c r="J7" s="34">
        <v>97</v>
      </c>
      <c r="K7" s="34">
        <v>1</v>
      </c>
      <c r="L7" s="34">
        <v>97</v>
      </c>
      <c r="M7" s="34">
        <v>1</v>
      </c>
      <c r="N7" s="33">
        <f xml:space="preserve"> ROUND((J7*2/3+L7*1/3)-(K7*2/3+M7*1/3),2)</f>
        <v>96</v>
      </c>
      <c r="O7" s="39"/>
    </row>
    <row r="8" spans="1:16" ht="26.25" customHeight="1" x14ac:dyDescent="0.2">
      <c r="A8" s="38">
        <v>3</v>
      </c>
      <c r="B8" s="37" t="s">
        <v>6</v>
      </c>
      <c r="C8" s="36">
        <v>350358</v>
      </c>
      <c r="D8" s="36">
        <f>24408/567*J8</f>
        <v>1721.9047619047619</v>
      </c>
      <c r="E8" s="35"/>
      <c r="F8" s="35"/>
      <c r="G8" s="35"/>
      <c r="H8" s="35">
        <v>4438.0200000000004</v>
      </c>
      <c r="I8" s="35">
        <f>SUM(C8:F8)-G8-H8</f>
        <v>347641.88476190472</v>
      </c>
      <c r="J8" s="34">
        <v>40</v>
      </c>
      <c r="K8" s="34">
        <v>0</v>
      </c>
      <c r="L8" s="34">
        <v>40</v>
      </c>
      <c r="M8" s="34">
        <v>0</v>
      </c>
      <c r="N8" s="33">
        <f xml:space="preserve"> ROUND((J8*2/3+L8*1/3)-(K8*2/3+M8*1/3),2)</f>
        <v>40</v>
      </c>
      <c r="O8" s="39"/>
    </row>
    <row r="9" spans="1:16" ht="26.25" customHeight="1" x14ac:dyDescent="0.2">
      <c r="A9" s="38">
        <v>4</v>
      </c>
      <c r="B9" s="37" t="s">
        <v>5</v>
      </c>
      <c r="C9" s="36">
        <v>442863</v>
      </c>
      <c r="D9" s="36">
        <f>16517/205*J9</f>
        <v>3786.8243902439026</v>
      </c>
      <c r="E9" s="35"/>
      <c r="F9" s="35">
        <v>4365</v>
      </c>
      <c r="G9" s="35">
        <f>15321.73</f>
        <v>15321.73</v>
      </c>
      <c r="H9" s="35">
        <v>8876.0400000000009</v>
      </c>
      <c r="I9" s="35">
        <f>SUM(C9:F9)-G9-H9</f>
        <v>426817.05439024395</v>
      </c>
      <c r="J9" s="34">
        <v>47</v>
      </c>
      <c r="K9" s="34">
        <v>1</v>
      </c>
      <c r="L9" s="34">
        <v>47</v>
      </c>
      <c r="M9" s="34">
        <v>1</v>
      </c>
      <c r="N9" s="33">
        <f xml:space="preserve"> ROUND((J9*2/3+L9*1/3)-(K9*2/3+M9*1/3),2)</f>
        <v>46</v>
      </c>
      <c r="O9" s="32"/>
    </row>
    <row r="10" spans="1:16" ht="3" customHeight="1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6" s="26" customFormat="1" ht="37.5" customHeight="1" x14ac:dyDescent="0.2">
      <c r="A11" s="30" t="s">
        <v>4</v>
      </c>
      <c r="B11" s="30"/>
      <c r="C11" s="27">
        <f>SUM(C6:C9)</f>
        <v>1928172.4</v>
      </c>
      <c r="D11" s="27">
        <f>SUM(D6:D9)</f>
        <v>13793.650070200001</v>
      </c>
      <c r="E11" s="27">
        <f>SUM(E6:E9)</f>
        <v>286343.57</v>
      </c>
      <c r="F11" s="27">
        <f>SUM(F6:F9)</f>
        <v>10879</v>
      </c>
      <c r="G11" s="27">
        <f>SUM(G6:G9)</f>
        <v>184917.43000000002</v>
      </c>
      <c r="H11" s="27">
        <f>SUM(H6:H9)</f>
        <v>22190.100000000002</v>
      </c>
      <c r="I11" s="27">
        <f>SUM(I6:I9)</f>
        <v>2032081.0900701999</v>
      </c>
      <c r="J11" s="29">
        <f>SUM(J6:J9)</f>
        <v>250</v>
      </c>
      <c r="K11" s="29">
        <f>SUM(K6:K9)</f>
        <v>5</v>
      </c>
      <c r="L11" s="29">
        <f>SUM(L6:L9)</f>
        <v>250</v>
      </c>
      <c r="M11" s="29">
        <f>SUM(M6:M9)</f>
        <v>5</v>
      </c>
      <c r="N11" s="28">
        <f xml:space="preserve"> ROUND((J11*2/3+L11*1/3)-(K11*2/3+M11*1/3),2)</f>
        <v>245</v>
      </c>
      <c r="O11" s="27"/>
    </row>
    <row r="12" spans="1:16" s="23" customFormat="1" ht="34.5" customHeight="1" x14ac:dyDescent="0.25">
      <c r="A12" s="25" t="s">
        <v>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4"/>
    </row>
    <row r="13" spans="1:16" ht="15.75" customHeight="1" x14ac:dyDescent="0.2">
      <c r="A13" s="18" t="s">
        <v>2</v>
      </c>
      <c r="B13" s="18"/>
      <c r="C13" s="18"/>
      <c r="D13" s="18"/>
      <c r="E13" s="18"/>
      <c r="F13" s="17"/>
      <c r="G13" s="17"/>
      <c r="H13" s="17"/>
      <c r="I13" s="22">
        <f>O6</f>
        <v>691.18</v>
      </c>
      <c r="J13" s="9"/>
      <c r="K13" s="9"/>
      <c r="L13" s="9"/>
      <c r="M13" s="9"/>
      <c r="N13" s="9"/>
      <c r="O13" s="9"/>
    </row>
    <row r="14" spans="1:16" ht="15.75" customHeight="1" x14ac:dyDescent="0.2">
      <c r="A14" s="18" t="s">
        <v>1</v>
      </c>
      <c r="B14" s="18"/>
      <c r="C14" s="18"/>
      <c r="D14" s="18"/>
      <c r="E14" s="18"/>
      <c r="F14" s="17"/>
      <c r="G14" s="17"/>
      <c r="H14" s="17"/>
      <c r="I14" s="22">
        <v>114.17</v>
      </c>
      <c r="J14" s="21"/>
      <c r="K14" s="21"/>
      <c r="L14" s="21"/>
      <c r="M14" s="21"/>
      <c r="N14" s="20"/>
      <c r="O14" s="19"/>
    </row>
    <row r="15" spans="1:16" ht="15.75" customHeight="1" x14ac:dyDescent="0.2">
      <c r="A15" s="18" t="s">
        <v>0</v>
      </c>
      <c r="B15" s="18"/>
      <c r="C15" s="18"/>
      <c r="D15" s="18"/>
      <c r="E15" s="18"/>
      <c r="F15" s="17"/>
      <c r="G15" s="17"/>
      <c r="H15" s="17"/>
      <c r="I15" s="16">
        <f>I13-I14</f>
        <v>577.01</v>
      </c>
      <c r="J15" s="14"/>
      <c r="K15" s="14"/>
      <c r="L15" s="14"/>
      <c r="M15" s="14"/>
      <c r="N15" s="15"/>
      <c r="O15" s="14"/>
    </row>
    <row r="16" spans="1:16" ht="63" customHeight="1" x14ac:dyDescent="0.2">
      <c r="J16" s="13"/>
      <c r="K16" s="12"/>
      <c r="L16" s="12"/>
      <c r="M16" s="12"/>
      <c r="N16" s="12"/>
      <c r="O16" s="11"/>
    </row>
    <row r="17" spans="1:15" ht="12.7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x14ac:dyDescent="0.2">
      <c r="J19" s="8"/>
      <c r="K19" s="8"/>
      <c r="L19" s="8"/>
      <c r="M19" s="8"/>
      <c r="N19" s="8"/>
      <c r="O19" s="7"/>
    </row>
    <row r="20" spans="1:15" x14ac:dyDescent="0.2">
      <c r="J20" s="8"/>
    </row>
    <row r="21" spans="1:15" x14ac:dyDescent="0.2">
      <c r="J21" s="7"/>
    </row>
    <row r="22" spans="1:15" x14ac:dyDescent="0.2">
      <c r="J22" s="8"/>
      <c r="K22" s="8"/>
      <c r="L22" s="8"/>
      <c r="M22" s="8"/>
      <c r="N22" s="8"/>
      <c r="O22" s="7"/>
    </row>
    <row r="23" spans="1:15" x14ac:dyDescent="0.2">
      <c r="J23" s="9"/>
      <c r="K23" s="8"/>
      <c r="L23" s="8"/>
      <c r="M23" s="8"/>
      <c r="N23" s="8"/>
      <c r="O23" s="7"/>
    </row>
    <row r="24" spans="1:15" x14ac:dyDescent="0.2">
      <c r="J24" s="9"/>
      <c r="K24" s="8"/>
      <c r="L24" s="8"/>
      <c r="M24" s="8"/>
      <c r="N24" s="8"/>
      <c r="O24" s="7"/>
    </row>
    <row r="25" spans="1:15" x14ac:dyDescent="0.2">
      <c r="J25" s="8"/>
    </row>
    <row r="26" spans="1:15" x14ac:dyDescent="0.2">
      <c r="J26" s="7"/>
    </row>
    <row r="27" spans="1:15" x14ac:dyDescent="0.2">
      <c r="J27" s="6"/>
      <c r="K27" s="5"/>
      <c r="L27" s="5"/>
      <c r="M27" s="5"/>
      <c r="N27" s="5"/>
      <c r="O27" s="5"/>
    </row>
    <row r="28" spans="1:15" x14ac:dyDescent="0.2">
      <c r="J28" s="6"/>
      <c r="K28" s="5"/>
      <c r="L28" s="5"/>
      <c r="M28" s="5"/>
      <c r="N28" s="5"/>
      <c r="O28" s="5"/>
    </row>
    <row r="29" spans="1:15" x14ac:dyDescent="0.2">
      <c r="J29" s="5"/>
      <c r="K29" s="5"/>
      <c r="L29" s="5"/>
      <c r="M29" s="5"/>
      <c r="N29" s="5"/>
      <c r="O29" s="5"/>
    </row>
    <row r="30" spans="1:15" ht="13.5" x14ac:dyDescent="0.25">
      <c r="J30" s="4"/>
      <c r="K30" s="3"/>
      <c r="L30" s="3"/>
      <c r="M30" s="3"/>
      <c r="N30" s="3"/>
      <c r="O30" s="2"/>
    </row>
    <row r="31" spans="1:15" ht="13.5" x14ac:dyDescent="0.25">
      <c r="J31" s="2"/>
      <c r="K31" s="2"/>
      <c r="L31" s="2"/>
      <c r="M31" s="2"/>
      <c r="N31" s="2"/>
      <c r="O31" s="2"/>
    </row>
  </sheetData>
  <mergeCells count="23">
    <mergeCell ref="C2:H2"/>
    <mergeCell ref="F3:F4"/>
    <mergeCell ref="G3:G4"/>
    <mergeCell ref="D3:D4"/>
    <mergeCell ref="J2:M3"/>
    <mergeCell ref="O6:O9"/>
    <mergeCell ref="O2:O4"/>
    <mergeCell ref="N2:N4"/>
    <mergeCell ref="A1:O1"/>
    <mergeCell ref="A2:A4"/>
    <mergeCell ref="B2:B4"/>
    <mergeCell ref="I2:I4"/>
    <mergeCell ref="C3:C4"/>
    <mergeCell ref="E3:E4"/>
    <mergeCell ref="H3:H4"/>
    <mergeCell ref="A18:O18"/>
    <mergeCell ref="A15:E15"/>
    <mergeCell ref="A17:O17"/>
    <mergeCell ref="A10:O10"/>
    <mergeCell ref="A11:B11"/>
    <mergeCell ref="A12:O12"/>
    <mergeCell ref="A13:E13"/>
    <mergeCell ref="A14:E14"/>
  </mergeCells>
  <pageMargins left="0.93" right="0.25" top="0.43" bottom="0.49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 SP Publ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ADS</dc:creator>
  <cp:lastModifiedBy>ADS</cp:lastModifiedBy>
  <dcterms:created xsi:type="dcterms:W3CDTF">2018-03-20T13:33:57Z</dcterms:created>
  <dcterms:modified xsi:type="dcterms:W3CDTF">2018-03-20T13:34:20Z</dcterms:modified>
</cp:coreProperties>
</file>