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85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<sst xmlns="http://schemas.openxmlformats.org/spreadsheetml/2006/main" count="26" uniqueCount="24">
  <si>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Kwota kredytu</t>
  </si>
  <si>
    <t>Podstawa oprocentowania</t>
  </si>
  <si>
    <t>Marża</t>
  </si>
  <si>
    <t>Oprocentowanie (zmienne)</t>
  </si>
  <si>
    <t>Prowizja</t>
  </si>
  <si>
    <t>Data uruchomienia</t>
  </si>
  <si>
    <t xml:space="preserve">Wyliczenie wartości zamówienia przez Zamawiającego </t>
  </si>
  <si>
    <t>Data</t>
  </si>
  <si>
    <t>Baza rocznie %</t>
  </si>
  <si>
    <t xml:space="preserve">% rocznie </t>
  </si>
  <si>
    <t>rata kapitałowa</t>
  </si>
  <si>
    <t>odsetki</t>
  </si>
  <si>
    <t>Płatność razem (rata kapit. + odsetki)</t>
  </si>
  <si>
    <t>Saldo zadłużenia</t>
  </si>
  <si>
    <t>liczba dni w okresie</t>
  </si>
  <si>
    <t xml:space="preserve">Razem </t>
  </si>
  <si>
    <t>Baza oprocentowania %</t>
  </si>
  <si>
    <t>31</t>
  </si>
  <si>
    <t>Wibor 1M</t>
  </si>
  <si>
    <t>2018-02-29</t>
  </si>
  <si>
    <t>Podstawowe parametry finansowania</t>
  </si>
  <si>
    <t>18</t>
  </si>
  <si>
    <t>14.12.2015r.</t>
  </si>
  <si>
    <t>do uzupełnienia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</si>
</sst>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#,##0.00;[Red]#,##0.00"/>
    <numFmt numFmtId="166" formatCode="#,##0;[Red]#,##0"/>
  </numFmts>
  <fonts count="4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0" fontId="2" fillId="33" borderId="10" xfId="54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0" fontId="2" fillId="0" borderId="10" xfId="54" applyNumberFormat="1" applyFont="1" applyBorder="1" applyAlignment="1">
      <alignment/>
    </xf>
    <xf numFmtId="0" fontId="4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4" fontId="2" fillId="33" borderId="11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right"/>
    </xf>
    <xf numFmtId="166" fontId="2" fillId="35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selection activeCell="H93" sqref="H93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5.28125" style="0" customWidth="1"/>
    <col min="4" max="4" width="10.8515625" style="0" customWidth="1"/>
    <col min="5" max="5" width="13.28125" style="0" customWidth="1"/>
    <col min="6" max="6" width="9.421875" style="0" customWidth="1"/>
    <col min="7" max="7" width="10.8515625" style="0" customWidth="1"/>
    <col min="8" max="8" width="10.7109375" style="0" customWidth="1"/>
    <col min="9" max="9" width="6.8515625" style="0" customWidth="1"/>
    <col min="10" max="10" width="12.28125" style="0" bestFit="1" customWidth="1"/>
  </cols>
  <sheetData>
    <row r="2" spans="8:9" ht="12.75">
      <c r="H2" s="25"/>
      <c r="I2" s="25"/>
    </row>
    <row r="3" spans="1:5" ht="12.75">
      <c r="A3" s="27" t="s">
        <v>20</v>
      </c>
      <c r="B3" s="28"/>
      <c r="C3" s="28"/>
      <c r="D3" s="29"/>
      <c r="E3" s="1"/>
    </row>
    <row r="4" spans="1:9" ht="12.75">
      <c r="A4" s="30" t="s">
        <v>0</v>
      </c>
      <c r="B4" s="31"/>
      <c r="C4" s="32"/>
      <c r="D4" s="2">
        <v>10000000</v>
      </c>
      <c r="E4" s="3"/>
      <c r="F4" s="3"/>
      <c r="G4" s="3"/>
      <c r="H4" s="3"/>
      <c r="I4" s="3"/>
    </row>
    <row r="5" spans="1:9" ht="12.75">
      <c r="A5" s="4" t="s">
        <v>1</v>
      </c>
      <c r="B5" s="4"/>
      <c r="C5" s="4"/>
      <c r="D5" s="5" t="s">
        <v>18</v>
      </c>
      <c r="E5" s="33" t="s">
        <v>6</v>
      </c>
      <c r="F5" s="34"/>
      <c r="G5" s="34"/>
      <c r="H5" s="34"/>
      <c r="I5" s="34"/>
    </row>
    <row r="6" spans="1:9" ht="12.75">
      <c r="A6" s="30" t="s">
        <v>16</v>
      </c>
      <c r="B6" s="31"/>
      <c r="C6" s="32"/>
      <c r="D6" s="6">
        <v>0.0167</v>
      </c>
      <c r="E6" s="3"/>
      <c r="F6" s="3"/>
      <c r="G6" s="3"/>
      <c r="H6" s="3"/>
      <c r="I6" s="3"/>
    </row>
    <row r="7" spans="1:9" ht="12.75">
      <c r="A7" s="30" t="s">
        <v>2</v>
      </c>
      <c r="B7" s="31"/>
      <c r="C7" s="32"/>
      <c r="D7" s="6">
        <v>0</v>
      </c>
      <c r="E7" s="24" t="s">
        <v>23</v>
      </c>
      <c r="F7" s="3"/>
      <c r="G7" s="3"/>
      <c r="H7" s="3"/>
      <c r="I7" s="3"/>
    </row>
    <row r="8" spans="1:9" ht="12.75">
      <c r="A8" s="4" t="s">
        <v>3</v>
      </c>
      <c r="B8" s="4"/>
      <c r="C8" s="4"/>
      <c r="D8" s="6">
        <f>SUM(D6:D7)</f>
        <v>0.0167</v>
      </c>
      <c r="E8" s="3"/>
      <c r="F8" s="3"/>
      <c r="G8" s="3"/>
      <c r="H8" s="3"/>
      <c r="I8" s="3"/>
    </row>
    <row r="9" spans="1:9" ht="12.75">
      <c r="A9" s="30" t="s">
        <v>4</v>
      </c>
      <c r="B9" s="31"/>
      <c r="C9" s="32"/>
      <c r="D9" s="6">
        <v>0</v>
      </c>
      <c r="E9" s="24" t="s">
        <v>23</v>
      </c>
      <c r="F9" s="3"/>
      <c r="G9" s="3"/>
      <c r="H9" s="3"/>
      <c r="I9" s="3"/>
    </row>
    <row r="10" spans="1:9" ht="12.75">
      <c r="A10" s="26" t="s">
        <v>5</v>
      </c>
      <c r="B10" s="26"/>
      <c r="C10" s="26"/>
      <c r="D10" s="16" t="s">
        <v>22</v>
      </c>
      <c r="E10" s="23">
        <v>10000000</v>
      </c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45">
      <c r="A13" s="7" t="s">
        <v>7</v>
      </c>
      <c r="B13" s="8" t="s">
        <v>8</v>
      </c>
      <c r="C13" s="7" t="s">
        <v>2</v>
      </c>
      <c r="D13" s="8" t="s">
        <v>9</v>
      </c>
      <c r="E13" s="8" t="s">
        <v>10</v>
      </c>
      <c r="F13" s="7" t="s">
        <v>11</v>
      </c>
      <c r="G13" s="8" t="s">
        <v>12</v>
      </c>
      <c r="H13" s="8" t="s">
        <v>13</v>
      </c>
      <c r="I13" s="8" t="s">
        <v>14</v>
      </c>
    </row>
    <row r="14" spans="1:10" ht="12.75">
      <c r="A14" s="17">
        <v>42369</v>
      </c>
      <c r="B14" s="12">
        <f aca="true" t="shared" si="0" ref="B14:B77">$D$6</f>
        <v>0.0167</v>
      </c>
      <c r="C14" s="12">
        <f aca="true" t="shared" si="1" ref="C14:C77">$D$7</f>
        <v>0</v>
      </c>
      <c r="D14" s="12">
        <f aca="true" t="shared" si="2" ref="D14:D33">$D$8</f>
        <v>0.0167</v>
      </c>
      <c r="E14" s="18">
        <v>0</v>
      </c>
      <c r="F14" s="10">
        <f>D14*H14*18/365</f>
        <v>8235.616438356165</v>
      </c>
      <c r="G14" s="10">
        <f>F14</f>
        <v>8235.616438356165</v>
      </c>
      <c r="H14" s="18">
        <v>10000000</v>
      </c>
      <c r="I14" s="19" t="s">
        <v>21</v>
      </c>
      <c r="J14" s="20">
        <f>SUM(F14)</f>
        <v>8235.616438356165</v>
      </c>
    </row>
    <row r="15" spans="1:9" ht="12.75">
      <c r="A15" s="17">
        <v>42400</v>
      </c>
      <c r="B15" s="12">
        <f t="shared" si="0"/>
        <v>0.0167</v>
      </c>
      <c r="C15" s="12">
        <f t="shared" si="1"/>
        <v>0</v>
      </c>
      <c r="D15" s="12">
        <f t="shared" si="2"/>
        <v>0.0167</v>
      </c>
      <c r="E15" s="18">
        <v>0</v>
      </c>
      <c r="F15" s="10">
        <f>D15*H14*31/366</f>
        <v>14144.808743169398</v>
      </c>
      <c r="G15" s="10">
        <f>F15</f>
        <v>14144.808743169398</v>
      </c>
      <c r="H15" s="18">
        <v>10000000</v>
      </c>
      <c r="I15" s="19" t="s">
        <v>17</v>
      </c>
    </row>
    <row r="16" spans="1:9" ht="12.75">
      <c r="A16" s="21">
        <v>42429</v>
      </c>
      <c r="B16" s="12">
        <f t="shared" si="0"/>
        <v>0.0167</v>
      </c>
      <c r="C16" s="12">
        <f t="shared" si="1"/>
        <v>0</v>
      </c>
      <c r="D16" s="12">
        <f t="shared" si="2"/>
        <v>0.0167</v>
      </c>
      <c r="E16" s="10">
        <v>0</v>
      </c>
      <c r="F16" s="10">
        <f>D16*H15*29/366</f>
        <v>13232.24043715847</v>
      </c>
      <c r="G16" s="10">
        <f>SUM(E16:F16)</f>
        <v>13232.24043715847</v>
      </c>
      <c r="H16" s="10">
        <v>10000000</v>
      </c>
      <c r="I16" s="4">
        <v>29</v>
      </c>
    </row>
    <row r="17" spans="1:9" ht="12.75">
      <c r="A17" s="9">
        <v>42460</v>
      </c>
      <c r="B17" s="12">
        <f t="shared" si="0"/>
        <v>0.0167</v>
      </c>
      <c r="C17" s="12">
        <f t="shared" si="1"/>
        <v>0</v>
      </c>
      <c r="D17" s="12">
        <f t="shared" si="2"/>
        <v>0.0167</v>
      </c>
      <c r="E17" s="10">
        <v>250000</v>
      </c>
      <c r="F17" s="10">
        <f>D17*H16*31/366</f>
        <v>14144.808743169398</v>
      </c>
      <c r="G17" s="10">
        <f aca="true" t="shared" si="3" ref="G17:G80">SUM(E17:F17)</f>
        <v>264144.8087431694</v>
      </c>
      <c r="H17" s="10">
        <f>H14-E17</f>
        <v>9750000</v>
      </c>
      <c r="I17" s="4">
        <v>31</v>
      </c>
    </row>
    <row r="18" spans="1:9" ht="12.75">
      <c r="A18" s="9">
        <v>42490</v>
      </c>
      <c r="B18" s="12">
        <f t="shared" si="0"/>
        <v>0.0167</v>
      </c>
      <c r="C18" s="12">
        <f t="shared" si="1"/>
        <v>0</v>
      </c>
      <c r="D18" s="12">
        <f t="shared" si="2"/>
        <v>0.0167</v>
      </c>
      <c r="E18" s="10">
        <v>0</v>
      </c>
      <c r="F18" s="10">
        <f>D18*H17*30/366</f>
        <v>13346.311475409837</v>
      </c>
      <c r="G18" s="10">
        <f t="shared" si="3"/>
        <v>13346.311475409837</v>
      </c>
      <c r="H18" s="10">
        <f>H17-E18</f>
        <v>9750000</v>
      </c>
      <c r="I18" s="4">
        <v>30</v>
      </c>
    </row>
    <row r="19" spans="1:9" ht="12.75">
      <c r="A19" s="9">
        <v>42521</v>
      </c>
      <c r="B19" s="12">
        <f t="shared" si="0"/>
        <v>0.0167</v>
      </c>
      <c r="C19" s="12">
        <f t="shared" si="1"/>
        <v>0</v>
      </c>
      <c r="D19" s="12">
        <f t="shared" si="2"/>
        <v>0.0167</v>
      </c>
      <c r="E19" s="10">
        <v>0</v>
      </c>
      <c r="F19" s="10">
        <f>D19*H18*31/366</f>
        <v>13791.188524590163</v>
      </c>
      <c r="G19" s="10">
        <f t="shared" si="3"/>
        <v>13791.188524590163</v>
      </c>
      <c r="H19" s="10">
        <f aca="true" t="shared" si="4" ref="H19:H28">H18-E19</f>
        <v>9750000</v>
      </c>
      <c r="I19" s="4">
        <v>31</v>
      </c>
    </row>
    <row r="20" spans="1:9" ht="12.75">
      <c r="A20" s="9">
        <v>42551</v>
      </c>
      <c r="B20" s="12">
        <f t="shared" si="0"/>
        <v>0.0167</v>
      </c>
      <c r="C20" s="12">
        <f t="shared" si="1"/>
        <v>0</v>
      </c>
      <c r="D20" s="12">
        <f t="shared" si="2"/>
        <v>0.0167</v>
      </c>
      <c r="E20" s="10">
        <v>250000</v>
      </c>
      <c r="F20" s="10">
        <f>D20*H19*30/366</f>
        <v>13346.311475409837</v>
      </c>
      <c r="G20" s="10">
        <f t="shared" si="3"/>
        <v>263346.31147540984</v>
      </c>
      <c r="H20" s="10">
        <f t="shared" si="4"/>
        <v>9500000</v>
      </c>
      <c r="I20" s="4">
        <v>30</v>
      </c>
    </row>
    <row r="21" spans="1:9" ht="12.75">
      <c r="A21" s="9">
        <v>42582</v>
      </c>
      <c r="B21" s="12">
        <f t="shared" si="0"/>
        <v>0.0167</v>
      </c>
      <c r="C21" s="12">
        <f t="shared" si="1"/>
        <v>0</v>
      </c>
      <c r="D21" s="12">
        <f t="shared" si="2"/>
        <v>0.0167</v>
      </c>
      <c r="E21" s="10">
        <v>0</v>
      </c>
      <c r="F21" s="10">
        <f>D21*H20*31/366</f>
        <v>13437.56830601093</v>
      </c>
      <c r="G21" s="10">
        <f t="shared" si="3"/>
        <v>13437.56830601093</v>
      </c>
      <c r="H21" s="10">
        <f t="shared" si="4"/>
        <v>9500000</v>
      </c>
      <c r="I21" s="4">
        <v>31</v>
      </c>
    </row>
    <row r="22" spans="1:9" ht="12.75">
      <c r="A22" s="9">
        <v>42613</v>
      </c>
      <c r="B22" s="12">
        <f t="shared" si="0"/>
        <v>0.0167</v>
      </c>
      <c r="C22" s="12">
        <f t="shared" si="1"/>
        <v>0</v>
      </c>
      <c r="D22" s="12">
        <f t="shared" si="2"/>
        <v>0.0167</v>
      </c>
      <c r="E22" s="10">
        <v>0</v>
      </c>
      <c r="F22" s="10">
        <f>D22*H21*31/366</f>
        <v>13437.56830601093</v>
      </c>
      <c r="G22" s="10">
        <f t="shared" si="3"/>
        <v>13437.56830601093</v>
      </c>
      <c r="H22" s="10">
        <f t="shared" si="4"/>
        <v>9500000</v>
      </c>
      <c r="I22" s="15">
        <v>31</v>
      </c>
    </row>
    <row r="23" spans="1:9" ht="12.75">
      <c r="A23" s="9">
        <v>42643</v>
      </c>
      <c r="B23" s="12">
        <f t="shared" si="0"/>
        <v>0.0167</v>
      </c>
      <c r="C23" s="12">
        <f t="shared" si="1"/>
        <v>0</v>
      </c>
      <c r="D23" s="12">
        <f t="shared" si="2"/>
        <v>0.0167</v>
      </c>
      <c r="E23" s="10">
        <v>250000</v>
      </c>
      <c r="F23" s="10">
        <f>D23*H22*30/366</f>
        <v>13004.098360655738</v>
      </c>
      <c r="G23" s="10">
        <f t="shared" si="3"/>
        <v>263004.0983606557</v>
      </c>
      <c r="H23" s="10">
        <f t="shared" si="4"/>
        <v>9250000</v>
      </c>
      <c r="I23" s="15">
        <v>30</v>
      </c>
    </row>
    <row r="24" spans="1:9" ht="12.75">
      <c r="A24" s="9">
        <v>42674</v>
      </c>
      <c r="B24" s="12">
        <f t="shared" si="0"/>
        <v>0.0167</v>
      </c>
      <c r="C24" s="12">
        <f t="shared" si="1"/>
        <v>0</v>
      </c>
      <c r="D24" s="12">
        <f t="shared" si="2"/>
        <v>0.0167</v>
      </c>
      <c r="E24" s="10">
        <v>0</v>
      </c>
      <c r="F24" s="10">
        <f>D24*H23*31/366</f>
        <v>13083.948087431694</v>
      </c>
      <c r="G24" s="10">
        <f t="shared" si="3"/>
        <v>13083.948087431694</v>
      </c>
      <c r="H24" s="10">
        <f t="shared" si="4"/>
        <v>9250000</v>
      </c>
      <c r="I24" s="15">
        <v>31</v>
      </c>
    </row>
    <row r="25" spans="1:9" ht="12.75">
      <c r="A25" s="9">
        <v>42704</v>
      </c>
      <c r="B25" s="12">
        <f t="shared" si="0"/>
        <v>0.0167</v>
      </c>
      <c r="C25" s="12">
        <f t="shared" si="1"/>
        <v>0</v>
      </c>
      <c r="D25" s="12">
        <f t="shared" si="2"/>
        <v>0.0167</v>
      </c>
      <c r="E25" s="10">
        <v>0</v>
      </c>
      <c r="F25" s="10">
        <f>D25*H24*30/366</f>
        <v>12661.88524590164</v>
      </c>
      <c r="G25" s="10">
        <f t="shared" si="3"/>
        <v>12661.88524590164</v>
      </c>
      <c r="H25" s="10">
        <f t="shared" si="4"/>
        <v>9250000</v>
      </c>
      <c r="I25" s="4">
        <v>30</v>
      </c>
    </row>
    <row r="26" spans="1:10" ht="12.75">
      <c r="A26" s="9">
        <v>42735</v>
      </c>
      <c r="B26" s="12">
        <f t="shared" si="0"/>
        <v>0.0167</v>
      </c>
      <c r="C26" s="12">
        <f t="shared" si="1"/>
        <v>0</v>
      </c>
      <c r="D26" s="12">
        <f t="shared" si="2"/>
        <v>0.0167</v>
      </c>
      <c r="E26" s="10">
        <v>250000</v>
      </c>
      <c r="F26" s="10">
        <f>D26*H25*31/366</f>
        <v>13083.948087431694</v>
      </c>
      <c r="G26" s="10">
        <f t="shared" si="3"/>
        <v>263083.9480874317</v>
      </c>
      <c r="H26" s="10">
        <f t="shared" si="4"/>
        <v>9000000</v>
      </c>
      <c r="I26" s="4">
        <v>31</v>
      </c>
      <c r="J26" s="20">
        <f>SUM(F15:F26)</f>
        <v>160714.68579234974</v>
      </c>
    </row>
    <row r="27" spans="1:9" ht="12.75">
      <c r="A27" s="9">
        <v>42766</v>
      </c>
      <c r="B27" s="12">
        <f t="shared" si="0"/>
        <v>0.0167</v>
      </c>
      <c r="C27" s="12">
        <f t="shared" si="1"/>
        <v>0</v>
      </c>
      <c r="D27" s="12">
        <f t="shared" si="2"/>
        <v>0.0167</v>
      </c>
      <c r="E27" s="10">
        <v>0</v>
      </c>
      <c r="F27" s="10">
        <f>D27*H26*31/365</f>
        <v>12765.205479452055</v>
      </c>
      <c r="G27" s="10">
        <f t="shared" si="3"/>
        <v>12765.205479452055</v>
      </c>
      <c r="H27" s="10">
        <f t="shared" si="4"/>
        <v>9000000</v>
      </c>
      <c r="I27" s="4">
        <v>31</v>
      </c>
    </row>
    <row r="28" spans="1:9" ht="12.75">
      <c r="A28" s="9">
        <v>42794</v>
      </c>
      <c r="B28" s="12">
        <f t="shared" si="0"/>
        <v>0.0167</v>
      </c>
      <c r="C28" s="12">
        <f t="shared" si="1"/>
        <v>0</v>
      </c>
      <c r="D28" s="12">
        <f t="shared" si="2"/>
        <v>0.0167</v>
      </c>
      <c r="E28" s="10">
        <v>0</v>
      </c>
      <c r="F28" s="10">
        <f>D28*H27*28/365</f>
        <v>11529.86301369863</v>
      </c>
      <c r="G28" s="10">
        <f t="shared" si="3"/>
        <v>11529.86301369863</v>
      </c>
      <c r="H28" s="10">
        <f t="shared" si="4"/>
        <v>9000000</v>
      </c>
      <c r="I28" s="15">
        <v>28</v>
      </c>
    </row>
    <row r="29" spans="1:9" ht="12.75">
      <c r="A29" s="9">
        <v>42825</v>
      </c>
      <c r="B29" s="12">
        <f t="shared" si="0"/>
        <v>0.0167</v>
      </c>
      <c r="C29" s="12">
        <f t="shared" si="1"/>
        <v>0</v>
      </c>
      <c r="D29" s="12">
        <f t="shared" si="2"/>
        <v>0.0167</v>
      </c>
      <c r="E29" s="10">
        <v>225000</v>
      </c>
      <c r="F29" s="10">
        <f>D29*H28*31/365</f>
        <v>12765.205479452055</v>
      </c>
      <c r="G29" s="10">
        <f t="shared" si="3"/>
        <v>237765.20547945207</v>
      </c>
      <c r="H29" s="10">
        <f>H26-E29</f>
        <v>8775000</v>
      </c>
      <c r="I29" s="15">
        <v>31</v>
      </c>
    </row>
    <row r="30" spans="1:9" ht="12.75">
      <c r="A30" s="9">
        <v>42855</v>
      </c>
      <c r="B30" s="12">
        <f t="shared" si="0"/>
        <v>0.0167</v>
      </c>
      <c r="C30" s="12">
        <f t="shared" si="1"/>
        <v>0</v>
      </c>
      <c r="D30" s="12">
        <f t="shared" si="2"/>
        <v>0.0167</v>
      </c>
      <c r="E30" s="10">
        <v>0</v>
      </c>
      <c r="F30" s="10">
        <f>D30*H29*30/365</f>
        <v>12044.589041095891</v>
      </c>
      <c r="G30" s="10">
        <f t="shared" si="3"/>
        <v>12044.589041095891</v>
      </c>
      <c r="H30" s="10">
        <f>H29-E30</f>
        <v>8775000</v>
      </c>
      <c r="I30" s="15">
        <v>30</v>
      </c>
    </row>
    <row r="31" spans="1:9" ht="12.75">
      <c r="A31" s="9">
        <v>42886</v>
      </c>
      <c r="B31" s="12">
        <f t="shared" si="0"/>
        <v>0.0167</v>
      </c>
      <c r="C31" s="12">
        <f t="shared" si="1"/>
        <v>0</v>
      </c>
      <c r="D31" s="12">
        <f t="shared" si="2"/>
        <v>0.0167</v>
      </c>
      <c r="E31" s="10">
        <v>0</v>
      </c>
      <c r="F31" s="10">
        <f>D31*H30*31/365</f>
        <v>12446.075342465754</v>
      </c>
      <c r="G31" s="10">
        <f t="shared" si="3"/>
        <v>12446.075342465754</v>
      </c>
      <c r="H31" s="10">
        <f aca="true" t="shared" si="5" ref="H31:H40">H30-E31</f>
        <v>8775000</v>
      </c>
      <c r="I31" s="4">
        <v>31</v>
      </c>
    </row>
    <row r="32" spans="1:9" ht="12.75">
      <c r="A32" s="9">
        <v>42916</v>
      </c>
      <c r="B32" s="12">
        <f t="shared" si="0"/>
        <v>0.0167</v>
      </c>
      <c r="C32" s="12">
        <f t="shared" si="1"/>
        <v>0</v>
      </c>
      <c r="D32" s="12">
        <f t="shared" si="2"/>
        <v>0.0167</v>
      </c>
      <c r="E32" s="10">
        <v>225000</v>
      </c>
      <c r="F32" s="10">
        <f>D32*H31*30/365</f>
        <v>12044.589041095891</v>
      </c>
      <c r="G32" s="10">
        <f t="shared" si="3"/>
        <v>237044.5890410959</v>
      </c>
      <c r="H32" s="10">
        <f t="shared" si="5"/>
        <v>8550000</v>
      </c>
      <c r="I32" s="4">
        <v>30</v>
      </c>
    </row>
    <row r="33" spans="1:9" ht="12.75">
      <c r="A33" s="9">
        <v>42947</v>
      </c>
      <c r="B33" s="12">
        <f t="shared" si="0"/>
        <v>0.0167</v>
      </c>
      <c r="C33" s="12">
        <f t="shared" si="1"/>
        <v>0</v>
      </c>
      <c r="D33" s="12">
        <f t="shared" si="2"/>
        <v>0.0167</v>
      </c>
      <c r="E33" s="10">
        <v>0</v>
      </c>
      <c r="F33" s="10">
        <f>D33*H32*31/365</f>
        <v>12126.945205479453</v>
      </c>
      <c r="G33" s="10">
        <f t="shared" si="3"/>
        <v>12126.945205479453</v>
      </c>
      <c r="H33" s="10">
        <f t="shared" si="5"/>
        <v>8550000</v>
      </c>
      <c r="I33" s="4">
        <v>31</v>
      </c>
    </row>
    <row r="34" spans="1:9" ht="12.75">
      <c r="A34" s="9">
        <v>42978</v>
      </c>
      <c r="B34" s="12">
        <f t="shared" si="0"/>
        <v>0.0167</v>
      </c>
      <c r="C34" s="12">
        <f t="shared" si="1"/>
        <v>0</v>
      </c>
      <c r="D34" s="12">
        <f aca="true" t="shared" si="6" ref="D34:D86">$D$8</f>
        <v>0.0167</v>
      </c>
      <c r="E34" s="10">
        <v>0</v>
      </c>
      <c r="F34" s="10">
        <f>D34*H33*31/365</f>
        <v>12126.945205479453</v>
      </c>
      <c r="G34" s="10">
        <f t="shared" si="3"/>
        <v>12126.945205479453</v>
      </c>
      <c r="H34" s="10">
        <f t="shared" si="5"/>
        <v>8550000</v>
      </c>
      <c r="I34" s="15">
        <v>31</v>
      </c>
    </row>
    <row r="35" spans="1:9" ht="12.75">
      <c r="A35" s="9">
        <v>43008</v>
      </c>
      <c r="B35" s="12">
        <f t="shared" si="0"/>
        <v>0.0167</v>
      </c>
      <c r="C35" s="12">
        <f t="shared" si="1"/>
        <v>0</v>
      </c>
      <c r="D35" s="12">
        <f t="shared" si="6"/>
        <v>0.0167</v>
      </c>
      <c r="E35" s="10">
        <v>225000</v>
      </c>
      <c r="F35" s="10">
        <f>D35*H34*30/365</f>
        <v>11735.753424657534</v>
      </c>
      <c r="G35" s="10">
        <f t="shared" si="3"/>
        <v>236735.75342465754</v>
      </c>
      <c r="H35" s="10">
        <f t="shared" si="5"/>
        <v>8325000</v>
      </c>
      <c r="I35" s="15">
        <v>30</v>
      </c>
    </row>
    <row r="36" spans="1:9" ht="12.75">
      <c r="A36" s="9">
        <v>43039</v>
      </c>
      <c r="B36" s="12">
        <f t="shared" si="0"/>
        <v>0.0167</v>
      </c>
      <c r="C36" s="12">
        <f t="shared" si="1"/>
        <v>0</v>
      </c>
      <c r="D36" s="12">
        <f t="shared" si="6"/>
        <v>0.0167</v>
      </c>
      <c r="E36" s="10">
        <v>0</v>
      </c>
      <c r="F36" s="10">
        <f>D36*H35*31/365</f>
        <v>11807.815068493152</v>
      </c>
      <c r="G36" s="10">
        <f t="shared" si="3"/>
        <v>11807.815068493152</v>
      </c>
      <c r="H36" s="10">
        <f t="shared" si="5"/>
        <v>8325000</v>
      </c>
      <c r="I36" s="15">
        <v>31</v>
      </c>
    </row>
    <row r="37" spans="1:9" ht="12.75">
      <c r="A37" s="9">
        <v>43069</v>
      </c>
      <c r="B37" s="12">
        <f t="shared" si="0"/>
        <v>0.0167</v>
      </c>
      <c r="C37" s="12">
        <f t="shared" si="1"/>
        <v>0</v>
      </c>
      <c r="D37" s="12">
        <f t="shared" si="6"/>
        <v>0.0167</v>
      </c>
      <c r="E37" s="10">
        <v>0</v>
      </c>
      <c r="F37" s="10">
        <f>D37*H36*30/365</f>
        <v>11426.917808219177</v>
      </c>
      <c r="G37" s="10">
        <f t="shared" si="3"/>
        <v>11426.917808219177</v>
      </c>
      <c r="H37" s="10">
        <f t="shared" si="5"/>
        <v>8325000</v>
      </c>
      <c r="I37" s="4">
        <v>30</v>
      </c>
    </row>
    <row r="38" spans="1:10" ht="12.75">
      <c r="A38" s="9">
        <v>43100</v>
      </c>
      <c r="B38" s="12">
        <f t="shared" si="0"/>
        <v>0.0167</v>
      </c>
      <c r="C38" s="12">
        <f t="shared" si="1"/>
        <v>0</v>
      </c>
      <c r="D38" s="12">
        <f t="shared" si="6"/>
        <v>0.0167</v>
      </c>
      <c r="E38" s="10">
        <v>225000</v>
      </c>
      <c r="F38" s="10">
        <f>D38*H37*31/365</f>
        <v>11807.815068493152</v>
      </c>
      <c r="G38" s="10">
        <f t="shared" si="3"/>
        <v>236807.81506849316</v>
      </c>
      <c r="H38" s="10">
        <f t="shared" si="5"/>
        <v>8100000</v>
      </c>
      <c r="I38" s="4">
        <v>31</v>
      </c>
      <c r="J38" s="20">
        <f>SUM(F27:F38)</f>
        <v>144627.7191780822</v>
      </c>
    </row>
    <row r="39" spans="1:9" ht="12.75">
      <c r="A39" s="9">
        <v>43131</v>
      </c>
      <c r="B39" s="12">
        <f t="shared" si="0"/>
        <v>0.0167</v>
      </c>
      <c r="C39" s="12">
        <f t="shared" si="1"/>
        <v>0</v>
      </c>
      <c r="D39" s="12">
        <f t="shared" si="6"/>
        <v>0.0167</v>
      </c>
      <c r="E39" s="10">
        <v>0</v>
      </c>
      <c r="F39" s="10">
        <f>D39*H38*31/365</f>
        <v>11488.684931506848</v>
      </c>
      <c r="G39" s="10">
        <f t="shared" si="3"/>
        <v>11488.684931506848</v>
      </c>
      <c r="H39" s="10">
        <f t="shared" si="5"/>
        <v>8100000</v>
      </c>
      <c r="I39" s="4">
        <v>31</v>
      </c>
    </row>
    <row r="40" spans="1:9" ht="12.75">
      <c r="A40" s="22" t="s">
        <v>19</v>
      </c>
      <c r="B40" s="12">
        <f t="shared" si="0"/>
        <v>0.0167</v>
      </c>
      <c r="C40" s="12">
        <f t="shared" si="1"/>
        <v>0</v>
      </c>
      <c r="D40" s="12">
        <f t="shared" si="6"/>
        <v>0.0167</v>
      </c>
      <c r="E40" s="10">
        <v>0</v>
      </c>
      <c r="F40" s="10">
        <f>D40*H39*28/365</f>
        <v>10376.876712328767</v>
      </c>
      <c r="G40" s="10">
        <f t="shared" si="3"/>
        <v>10376.876712328767</v>
      </c>
      <c r="H40" s="10">
        <f t="shared" si="5"/>
        <v>8100000</v>
      </c>
      <c r="I40" s="4">
        <v>28</v>
      </c>
    </row>
    <row r="41" spans="1:9" ht="12.75">
      <c r="A41" s="9">
        <v>43190</v>
      </c>
      <c r="B41" s="12">
        <f t="shared" si="0"/>
        <v>0.0167</v>
      </c>
      <c r="C41" s="12">
        <f t="shared" si="1"/>
        <v>0</v>
      </c>
      <c r="D41" s="12">
        <f t="shared" si="6"/>
        <v>0.0167</v>
      </c>
      <c r="E41" s="10">
        <v>75000</v>
      </c>
      <c r="F41" s="10">
        <f>D41*H40*31/365</f>
        <v>11488.684931506848</v>
      </c>
      <c r="G41" s="10">
        <f t="shared" si="3"/>
        <v>86488.68493150685</v>
      </c>
      <c r="H41" s="10">
        <f>H38-E41</f>
        <v>8025000</v>
      </c>
      <c r="I41" s="4">
        <v>31</v>
      </c>
    </row>
    <row r="42" spans="1:9" ht="12.75">
      <c r="A42" s="9">
        <v>43220</v>
      </c>
      <c r="B42" s="12">
        <f t="shared" si="0"/>
        <v>0.0167</v>
      </c>
      <c r="C42" s="12">
        <f t="shared" si="1"/>
        <v>0</v>
      </c>
      <c r="D42" s="12">
        <f t="shared" si="6"/>
        <v>0.0167</v>
      </c>
      <c r="E42" s="10">
        <v>0</v>
      </c>
      <c r="F42" s="10">
        <f>D42*H41*30/365</f>
        <v>11015.13698630137</v>
      </c>
      <c r="G42" s="10">
        <f t="shared" si="3"/>
        <v>11015.13698630137</v>
      </c>
      <c r="H42" s="10">
        <f>H41-E42</f>
        <v>8025000</v>
      </c>
      <c r="I42" s="4">
        <v>30</v>
      </c>
    </row>
    <row r="43" spans="1:9" ht="12.75">
      <c r="A43" s="9">
        <v>43251</v>
      </c>
      <c r="B43" s="12">
        <f t="shared" si="0"/>
        <v>0.0167</v>
      </c>
      <c r="C43" s="12">
        <f t="shared" si="1"/>
        <v>0</v>
      </c>
      <c r="D43" s="12">
        <f t="shared" si="6"/>
        <v>0.0167</v>
      </c>
      <c r="E43" s="10">
        <v>0</v>
      </c>
      <c r="F43" s="10">
        <f>D43*H42*31/365</f>
        <v>11382.308219178081</v>
      </c>
      <c r="G43" s="10">
        <f t="shared" si="3"/>
        <v>11382.308219178081</v>
      </c>
      <c r="H43" s="10">
        <f aca="true" t="shared" si="7" ref="H43:H86">H42-E43</f>
        <v>8025000</v>
      </c>
      <c r="I43" s="4">
        <v>31</v>
      </c>
    </row>
    <row r="44" spans="1:9" ht="12.75">
      <c r="A44" s="9">
        <v>43281</v>
      </c>
      <c r="B44" s="12">
        <f t="shared" si="0"/>
        <v>0.0167</v>
      </c>
      <c r="C44" s="12">
        <f t="shared" si="1"/>
        <v>0</v>
      </c>
      <c r="D44" s="12">
        <f t="shared" si="6"/>
        <v>0.0167</v>
      </c>
      <c r="E44" s="10">
        <v>75000</v>
      </c>
      <c r="F44" s="10">
        <f>D44*H43*30/365</f>
        <v>11015.13698630137</v>
      </c>
      <c r="G44" s="10">
        <f t="shared" si="3"/>
        <v>86015.13698630137</v>
      </c>
      <c r="H44" s="10">
        <f t="shared" si="7"/>
        <v>7950000</v>
      </c>
      <c r="I44" s="4">
        <v>30</v>
      </c>
    </row>
    <row r="45" spans="1:9" ht="12.75">
      <c r="A45" s="9">
        <v>43312</v>
      </c>
      <c r="B45" s="12">
        <f t="shared" si="0"/>
        <v>0.0167</v>
      </c>
      <c r="C45" s="12">
        <f t="shared" si="1"/>
        <v>0</v>
      </c>
      <c r="D45" s="12">
        <f t="shared" si="6"/>
        <v>0.0167</v>
      </c>
      <c r="E45" s="10">
        <v>0</v>
      </c>
      <c r="F45" s="10">
        <f>D45*H44*31/365</f>
        <v>11275.931506849314</v>
      </c>
      <c r="G45" s="10">
        <f t="shared" si="3"/>
        <v>11275.931506849314</v>
      </c>
      <c r="H45" s="10">
        <f t="shared" si="7"/>
        <v>7950000</v>
      </c>
      <c r="I45" s="4">
        <v>31</v>
      </c>
    </row>
    <row r="46" spans="1:9" ht="12.75">
      <c r="A46" s="9">
        <v>43343</v>
      </c>
      <c r="B46" s="12">
        <f t="shared" si="0"/>
        <v>0.0167</v>
      </c>
      <c r="C46" s="12">
        <f t="shared" si="1"/>
        <v>0</v>
      </c>
      <c r="D46" s="12">
        <f t="shared" si="6"/>
        <v>0.0167</v>
      </c>
      <c r="E46" s="10">
        <v>0</v>
      </c>
      <c r="F46" s="10">
        <f>D46*H45*31/365</f>
        <v>11275.931506849314</v>
      </c>
      <c r="G46" s="10">
        <f t="shared" si="3"/>
        <v>11275.931506849314</v>
      </c>
      <c r="H46" s="10">
        <f t="shared" si="7"/>
        <v>7950000</v>
      </c>
      <c r="I46" s="4">
        <v>31</v>
      </c>
    </row>
    <row r="47" spans="1:9" ht="12.75">
      <c r="A47" s="9">
        <v>43373</v>
      </c>
      <c r="B47" s="12">
        <f t="shared" si="0"/>
        <v>0.0167</v>
      </c>
      <c r="C47" s="12">
        <f t="shared" si="1"/>
        <v>0</v>
      </c>
      <c r="D47" s="12">
        <f t="shared" si="6"/>
        <v>0.0167</v>
      </c>
      <c r="E47" s="10">
        <v>75000</v>
      </c>
      <c r="F47" s="10">
        <f>D47*H46*30/365</f>
        <v>10912.191780821919</v>
      </c>
      <c r="G47" s="10">
        <f t="shared" si="3"/>
        <v>85912.19178082192</v>
      </c>
      <c r="H47" s="10">
        <f t="shared" si="7"/>
        <v>7875000</v>
      </c>
      <c r="I47" s="4">
        <v>30</v>
      </c>
    </row>
    <row r="48" spans="1:9" ht="12.75">
      <c r="A48" s="9">
        <v>43404</v>
      </c>
      <c r="B48" s="12">
        <f t="shared" si="0"/>
        <v>0.0167</v>
      </c>
      <c r="C48" s="12">
        <f t="shared" si="1"/>
        <v>0</v>
      </c>
      <c r="D48" s="12">
        <f t="shared" si="6"/>
        <v>0.0167</v>
      </c>
      <c r="E48" s="10">
        <v>0</v>
      </c>
      <c r="F48" s="10">
        <f>D48*H47*31/365</f>
        <v>11169.554794520547</v>
      </c>
      <c r="G48" s="10">
        <f t="shared" si="3"/>
        <v>11169.554794520547</v>
      </c>
      <c r="H48" s="10">
        <f t="shared" si="7"/>
        <v>7875000</v>
      </c>
      <c r="I48" s="4">
        <v>31</v>
      </c>
    </row>
    <row r="49" spans="1:9" ht="12.75">
      <c r="A49" s="9">
        <v>43434</v>
      </c>
      <c r="B49" s="12">
        <f t="shared" si="0"/>
        <v>0.0167</v>
      </c>
      <c r="C49" s="12">
        <f t="shared" si="1"/>
        <v>0</v>
      </c>
      <c r="D49" s="12">
        <f t="shared" si="6"/>
        <v>0.0167</v>
      </c>
      <c r="E49" s="10">
        <v>0</v>
      </c>
      <c r="F49" s="10">
        <f>D49*H48*30/365</f>
        <v>10809.246575342466</v>
      </c>
      <c r="G49" s="10">
        <f t="shared" si="3"/>
        <v>10809.246575342466</v>
      </c>
      <c r="H49" s="10">
        <f t="shared" si="7"/>
        <v>7875000</v>
      </c>
      <c r="I49" s="4">
        <v>30</v>
      </c>
    </row>
    <row r="50" spans="1:10" ht="12.75">
      <c r="A50" s="9">
        <v>43465</v>
      </c>
      <c r="B50" s="12">
        <f t="shared" si="0"/>
        <v>0.0167</v>
      </c>
      <c r="C50" s="12">
        <f t="shared" si="1"/>
        <v>0</v>
      </c>
      <c r="D50" s="12">
        <f t="shared" si="6"/>
        <v>0.0167</v>
      </c>
      <c r="E50" s="10">
        <v>75000</v>
      </c>
      <c r="F50" s="10">
        <f>D50*H49*31/365</f>
        <v>11169.554794520547</v>
      </c>
      <c r="G50" s="10">
        <f t="shared" si="3"/>
        <v>86169.55479452055</v>
      </c>
      <c r="H50" s="10">
        <f t="shared" si="7"/>
        <v>7800000</v>
      </c>
      <c r="I50" s="4">
        <v>31</v>
      </c>
      <c r="J50" s="20">
        <f>SUM(F39:F50)</f>
        <v>133379.2397260274</v>
      </c>
    </row>
    <row r="51" spans="1:9" ht="12.75">
      <c r="A51" s="9">
        <v>43496</v>
      </c>
      <c r="B51" s="12">
        <f t="shared" si="0"/>
        <v>0.0167</v>
      </c>
      <c r="C51" s="12">
        <f t="shared" si="1"/>
        <v>0</v>
      </c>
      <c r="D51" s="12">
        <f t="shared" si="6"/>
        <v>0.0167</v>
      </c>
      <c r="E51" s="10">
        <v>0</v>
      </c>
      <c r="F51" s="10">
        <f>D51*H50*31/365</f>
        <v>11063.17808219178</v>
      </c>
      <c r="G51" s="10">
        <f t="shared" si="3"/>
        <v>11063.17808219178</v>
      </c>
      <c r="H51" s="10">
        <f t="shared" si="7"/>
        <v>7800000</v>
      </c>
      <c r="I51" s="4">
        <v>31</v>
      </c>
    </row>
    <row r="52" spans="1:9" ht="12.75">
      <c r="A52" s="9">
        <v>43524</v>
      </c>
      <c r="B52" s="12">
        <f t="shared" si="0"/>
        <v>0.0167</v>
      </c>
      <c r="C52" s="12">
        <f t="shared" si="1"/>
        <v>0</v>
      </c>
      <c r="D52" s="12">
        <f t="shared" si="6"/>
        <v>0.0167</v>
      </c>
      <c r="E52" s="10">
        <v>0</v>
      </c>
      <c r="F52" s="10">
        <f>D52*H51*28/365</f>
        <v>9992.547945205479</v>
      </c>
      <c r="G52" s="10">
        <f t="shared" si="3"/>
        <v>9992.547945205479</v>
      </c>
      <c r="H52" s="10">
        <f t="shared" si="7"/>
        <v>7800000</v>
      </c>
      <c r="I52" s="4">
        <v>28</v>
      </c>
    </row>
    <row r="53" spans="1:9" ht="12.75">
      <c r="A53" s="9">
        <v>43555</v>
      </c>
      <c r="B53" s="12">
        <f t="shared" si="0"/>
        <v>0.0167</v>
      </c>
      <c r="C53" s="12">
        <f t="shared" si="1"/>
        <v>0</v>
      </c>
      <c r="D53" s="12">
        <f t="shared" si="6"/>
        <v>0.0167</v>
      </c>
      <c r="E53" s="10">
        <v>1000000</v>
      </c>
      <c r="F53" s="10">
        <f>D53*H52*31/365</f>
        <v>11063.17808219178</v>
      </c>
      <c r="G53" s="10">
        <f t="shared" si="3"/>
        <v>1011063.1780821917</v>
      </c>
      <c r="H53" s="10">
        <f t="shared" si="7"/>
        <v>6800000</v>
      </c>
      <c r="I53" s="4">
        <v>31</v>
      </c>
    </row>
    <row r="54" spans="1:9" ht="12.75">
      <c r="A54" s="9">
        <v>43585</v>
      </c>
      <c r="B54" s="12">
        <f t="shared" si="0"/>
        <v>0.0167</v>
      </c>
      <c r="C54" s="12">
        <f t="shared" si="1"/>
        <v>0</v>
      </c>
      <c r="D54" s="12">
        <f t="shared" si="6"/>
        <v>0.0167</v>
      </c>
      <c r="E54" s="10">
        <v>0</v>
      </c>
      <c r="F54" s="10">
        <f>D54*H53*30/365</f>
        <v>9333.698630136987</v>
      </c>
      <c r="G54" s="10">
        <f t="shared" si="3"/>
        <v>9333.698630136987</v>
      </c>
      <c r="H54" s="10">
        <f t="shared" si="7"/>
        <v>6800000</v>
      </c>
      <c r="I54" s="4">
        <v>30</v>
      </c>
    </row>
    <row r="55" spans="1:9" ht="12.75">
      <c r="A55" s="9">
        <v>43616</v>
      </c>
      <c r="B55" s="12">
        <f t="shared" si="0"/>
        <v>0.0167</v>
      </c>
      <c r="C55" s="12">
        <f t="shared" si="1"/>
        <v>0</v>
      </c>
      <c r="D55" s="12">
        <f t="shared" si="6"/>
        <v>0.0167</v>
      </c>
      <c r="E55" s="10">
        <v>0</v>
      </c>
      <c r="F55" s="10">
        <f>D55*H54*31/365</f>
        <v>9644.82191780822</v>
      </c>
      <c r="G55" s="10">
        <f t="shared" si="3"/>
        <v>9644.82191780822</v>
      </c>
      <c r="H55" s="10">
        <f t="shared" si="7"/>
        <v>6800000</v>
      </c>
      <c r="I55" s="4">
        <v>31</v>
      </c>
    </row>
    <row r="56" spans="1:9" ht="12.75">
      <c r="A56" s="9">
        <v>43646</v>
      </c>
      <c r="B56" s="12">
        <f t="shared" si="0"/>
        <v>0.0167</v>
      </c>
      <c r="C56" s="12">
        <f t="shared" si="1"/>
        <v>0</v>
      </c>
      <c r="D56" s="12">
        <f t="shared" si="6"/>
        <v>0.0167</v>
      </c>
      <c r="E56" s="10">
        <v>1000000</v>
      </c>
      <c r="F56" s="10">
        <f>D56*H55*30/365</f>
        <v>9333.698630136987</v>
      </c>
      <c r="G56" s="10">
        <f t="shared" si="3"/>
        <v>1009333.698630137</v>
      </c>
      <c r="H56" s="10">
        <f t="shared" si="7"/>
        <v>5800000</v>
      </c>
      <c r="I56" s="4">
        <v>30</v>
      </c>
    </row>
    <row r="57" spans="1:9" ht="12.75">
      <c r="A57" s="9">
        <v>43677</v>
      </c>
      <c r="B57" s="12">
        <f t="shared" si="0"/>
        <v>0.0167</v>
      </c>
      <c r="C57" s="12">
        <f t="shared" si="1"/>
        <v>0</v>
      </c>
      <c r="D57" s="12">
        <f t="shared" si="6"/>
        <v>0.0167</v>
      </c>
      <c r="E57" s="10">
        <v>0</v>
      </c>
      <c r="F57" s="10">
        <f>D57*H56*31/365</f>
        <v>8226.465753424658</v>
      </c>
      <c r="G57" s="10">
        <f t="shared" si="3"/>
        <v>8226.465753424658</v>
      </c>
      <c r="H57" s="10">
        <f t="shared" si="7"/>
        <v>5800000</v>
      </c>
      <c r="I57" s="4">
        <v>31</v>
      </c>
    </row>
    <row r="58" spans="1:9" ht="12.75">
      <c r="A58" s="9">
        <v>43708</v>
      </c>
      <c r="B58" s="12">
        <f t="shared" si="0"/>
        <v>0.0167</v>
      </c>
      <c r="C58" s="12">
        <f t="shared" si="1"/>
        <v>0</v>
      </c>
      <c r="D58" s="12">
        <f t="shared" si="6"/>
        <v>0.0167</v>
      </c>
      <c r="E58" s="10">
        <v>0</v>
      </c>
      <c r="F58" s="10">
        <f>D58*H57*31/365</f>
        <v>8226.465753424658</v>
      </c>
      <c r="G58" s="10">
        <f t="shared" si="3"/>
        <v>8226.465753424658</v>
      </c>
      <c r="H58" s="10">
        <f t="shared" si="7"/>
        <v>5800000</v>
      </c>
      <c r="I58" s="4">
        <v>31</v>
      </c>
    </row>
    <row r="59" spans="1:9" ht="12.75">
      <c r="A59" s="9">
        <v>43738</v>
      </c>
      <c r="B59" s="12">
        <f t="shared" si="0"/>
        <v>0.0167</v>
      </c>
      <c r="C59" s="12">
        <f t="shared" si="1"/>
        <v>0</v>
      </c>
      <c r="D59" s="12">
        <f t="shared" si="6"/>
        <v>0.0167</v>
      </c>
      <c r="E59" s="10">
        <v>1000000</v>
      </c>
      <c r="F59" s="10">
        <f>D59*H58*30/365</f>
        <v>7961.095890410959</v>
      </c>
      <c r="G59" s="10">
        <f t="shared" si="3"/>
        <v>1007961.095890411</v>
      </c>
      <c r="H59" s="10">
        <f t="shared" si="7"/>
        <v>4800000</v>
      </c>
      <c r="I59" s="4">
        <v>30</v>
      </c>
    </row>
    <row r="60" spans="1:9" ht="12.75">
      <c r="A60" s="9">
        <v>43769</v>
      </c>
      <c r="B60" s="12">
        <f t="shared" si="0"/>
        <v>0.0167</v>
      </c>
      <c r="C60" s="12">
        <f t="shared" si="1"/>
        <v>0</v>
      </c>
      <c r="D60" s="12">
        <f t="shared" si="6"/>
        <v>0.0167</v>
      </c>
      <c r="E60" s="10">
        <v>0</v>
      </c>
      <c r="F60" s="10">
        <f>D60*H59*31/365</f>
        <v>6808.109589041096</v>
      </c>
      <c r="G60" s="10">
        <f t="shared" si="3"/>
        <v>6808.109589041096</v>
      </c>
      <c r="H60" s="10">
        <f t="shared" si="7"/>
        <v>4800000</v>
      </c>
      <c r="I60" s="4">
        <v>31</v>
      </c>
    </row>
    <row r="61" spans="1:9" ht="12.75">
      <c r="A61" s="9">
        <v>43799</v>
      </c>
      <c r="B61" s="12">
        <f t="shared" si="0"/>
        <v>0.0167</v>
      </c>
      <c r="C61" s="12">
        <f t="shared" si="1"/>
        <v>0</v>
      </c>
      <c r="D61" s="12">
        <f t="shared" si="6"/>
        <v>0.0167</v>
      </c>
      <c r="E61" s="10">
        <v>0</v>
      </c>
      <c r="F61" s="10">
        <f>D61*H60*30/365</f>
        <v>6588.493150684932</v>
      </c>
      <c r="G61" s="10">
        <f t="shared" si="3"/>
        <v>6588.493150684932</v>
      </c>
      <c r="H61" s="10">
        <f t="shared" si="7"/>
        <v>4800000</v>
      </c>
      <c r="I61" s="4">
        <v>30</v>
      </c>
    </row>
    <row r="62" spans="1:10" ht="12.75">
      <c r="A62" s="9">
        <v>43830</v>
      </c>
      <c r="B62" s="12">
        <f t="shared" si="0"/>
        <v>0.0167</v>
      </c>
      <c r="C62" s="12">
        <f t="shared" si="1"/>
        <v>0</v>
      </c>
      <c r="D62" s="12">
        <f t="shared" si="6"/>
        <v>0.0167</v>
      </c>
      <c r="E62" s="10">
        <v>1000000</v>
      </c>
      <c r="F62" s="10">
        <f>D62*H61*31/365</f>
        <v>6808.109589041096</v>
      </c>
      <c r="G62" s="10">
        <f t="shared" si="3"/>
        <v>1006808.1095890411</v>
      </c>
      <c r="H62" s="10">
        <f t="shared" si="7"/>
        <v>3800000</v>
      </c>
      <c r="I62" s="4">
        <v>31</v>
      </c>
      <c r="J62" s="20">
        <f>SUM(F51:F62)</f>
        <v>105049.86301369863</v>
      </c>
    </row>
    <row r="63" spans="1:9" ht="12.75">
      <c r="A63" s="9">
        <v>43861</v>
      </c>
      <c r="B63" s="12">
        <f t="shared" si="0"/>
        <v>0.0167</v>
      </c>
      <c r="C63" s="12">
        <f t="shared" si="1"/>
        <v>0</v>
      </c>
      <c r="D63" s="12">
        <f t="shared" si="6"/>
        <v>0.0167</v>
      </c>
      <c r="E63" s="10">
        <v>0</v>
      </c>
      <c r="F63" s="10">
        <f>D63*H62*31/366</f>
        <v>5375.027322404371</v>
      </c>
      <c r="G63" s="10">
        <f t="shared" si="3"/>
        <v>5375.027322404371</v>
      </c>
      <c r="H63" s="10">
        <f t="shared" si="7"/>
        <v>3800000</v>
      </c>
      <c r="I63" s="4">
        <v>31</v>
      </c>
    </row>
    <row r="64" spans="1:9" ht="12.75">
      <c r="A64" s="9">
        <v>43890</v>
      </c>
      <c r="B64" s="12">
        <f t="shared" si="0"/>
        <v>0.0167</v>
      </c>
      <c r="C64" s="12">
        <f t="shared" si="1"/>
        <v>0</v>
      </c>
      <c r="D64" s="12">
        <f t="shared" si="6"/>
        <v>0.0167</v>
      </c>
      <c r="E64" s="10">
        <v>0</v>
      </c>
      <c r="F64" s="10">
        <f>D64*H63*29/366</f>
        <v>5028.251366120218</v>
      </c>
      <c r="G64" s="10">
        <f t="shared" si="3"/>
        <v>5028.251366120218</v>
      </c>
      <c r="H64" s="10">
        <f t="shared" si="7"/>
        <v>3800000</v>
      </c>
      <c r="I64" s="4">
        <v>29</v>
      </c>
    </row>
    <row r="65" spans="1:9" ht="12.75">
      <c r="A65" s="9">
        <v>43921</v>
      </c>
      <c r="B65" s="12">
        <f t="shared" si="0"/>
        <v>0.0167</v>
      </c>
      <c r="C65" s="12">
        <f t="shared" si="1"/>
        <v>0</v>
      </c>
      <c r="D65" s="12">
        <f t="shared" si="6"/>
        <v>0.0167</v>
      </c>
      <c r="E65" s="10">
        <v>575000</v>
      </c>
      <c r="F65" s="10">
        <f>D65*H64*31/366</f>
        <v>5375.027322404371</v>
      </c>
      <c r="G65" s="10">
        <f t="shared" si="3"/>
        <v>580375.0273224043</v>
      </c>
      <c r="H65" s="10">
        <f t="shared" si="7"/>
        <v>3225000</v>
      </c>
      <c r="I65" s="4">
        <v>31</v>
      </c>
    </row>
    <row r="66" spans="1:9" ht="12.75">
      <c r="A66" s="9">
        <v>43951</v>
      </c>
      <c r="B66" s="12">
        <f t="shared" si="0"/>
        <v>0.0167</v>
      </c>
      <c r="C66" s="12">
        <f t="shared" si="1"/>
        <v>0</v>
      </c>
      <c r="D66" s="12">
        <f t="shared" si="6"/>
        <v>0.0167</v>
      </c>
      <c r="E66" s="10">
        <v>0</v>
      </c>
      <c r="F66" s="10">
        <f>D66*H65*30/366</f>
        <v>4414.549180327869</v>
      </c>
      <c r="G66" s="10">
        <f t="shared" si="3"/>
        <v>4414.549180327869</v>
      </c>
      <c r="H66" s="10">
        <f t="shared" si="7"/>
        <v>3225000</v>
      </c>
      <c r="I66" s="4">
        <v>30</v>
      </c>
    </row>
    <row r="67" spans="1:9" ht="12.75">
      <c r="A67" s="9">
        <v>43982</v>
      </c>
      <c r="B67" s="12">
        <f t="shared" si="0"/>
        <v>0.0167</v>
      </c>
      <c r="C67" s="12">
        <f t="shared" si="1"/>
        <v>0</v>
      </c>
      <c r="D67" s="12">
        <f t="shared" si="6"/>
        <v>0.0167</v>
      </c>
      <c r="E67" s="10">
        <v>0</v>
      </c>
      <c r="F67" s="10">
        <f>D67*H66*31/366</f>
        <v>4561.700819672131</v>
      </c>
      <c r="G67" s="10">
        <f t="shared" si="3"/>
        <v>4561.700819672131</v>
      </c>
      <c r="H67" s="10">
        <f t="shared" si="7"/>
        <v>3225000</v>
      </c>
      <c r="I67" s="4">
        <v>31</v>
      </c>
    </row>
    <row r="68" spans="1:9" ht="12.75">
      <c r="A68" s="9">
        <v>44012</v>
      </c>
      <c r="B68" s="12">
        <f t="shared" si="0"/>
        <v>0.0167</v>
      </c>
      <c r="C68" s="12">
        <f t="shared" si="1"/>
        <v>0</v>
      </c>
      <c r="D68" s="12">
        <f t="shared" si="6"/>
        <v>0.0167</v>
      </c>
      <c r="E68" s="10">
        <v>575000</v>
      </c>
      <c r="F68" s="10">
        <f>D68*H67*30/366</f>
        <v>4414.549180327869</v>
      </c>
      <c r="G68" s="10">
        <f t="shared" si="3"/>
        <v>579414.5491803279</v>
      </c>
      <c r="H68" s="10">
        <f t="shared" si="7"/>
        <v>2650000</v>
      </c>
      <c r="I68" s="4">
        <v>30</v>
      </c>
    </row>
    <row r="69" spans="1:9" ht="12.75">
      <c r="A69" s="9">
        <v>44043</v>
      </c>
      <c r="B69" s="12">
        <f t="shared" si="0"/>
        <v>0.0167</v>
      </c>
      <c r="C69" s="12">
        <f t="shared" si="1"/>
        <v>0</v>
      </c>
      <c r="D69" s="12">
        <f t="shared" si="6"/>
        <v>0.0167</v>
      </c>
      <c r="E69" s="10">
        <v>0</v>
      </c>
      <c r="F69" s="10">
        <f>D69*H68*31/366</f>
        <v>3748.374316939891</v>
      </c>
      <c r="G69" s="10">
        <f t="shared" si="3"/>
        <v>3748.374316939891</v>
      </c>
      <c r="H69" s="10">
        <f t="shared" si="7"/>
        <v>2650000</v>
      </c>
      <c r="I69" s="4">
        <v>31</v>
      </c>
    </row>
    <row r="70" spans="1:9" ht="12.75">
      <c r="A70" s="9">
        <v>44074</v>
      </c>
      <c r="B70" s="12">
        <f t="shared" si="0"/>
        <v>0.0167</v>
      </c>
      <c r="C70" s="12">
        <f t="shared" si="1"/>
        <v>0</v>
      </c>
      <c r="D70" s="12">
        <f t="shared" si="6"/>
        <v>0.0167</v>
      </c>
      <c r="E70" s="10">
        <v>0</v>
      </c>
      <c r="F70" s="10">
        <f>D70*H69*31/366</f>
        <v>3748.374316939891</v>
      </c>
      <c r="G70" s="10">
        <f t="shared" si="3"/>
        <v>3748.374316939891</v>
      </c>
      <c r="H70" s="10">
        <f t="shared" si="7"/>
        <v>2650000</v>
      </c>
      <c r="I70" s="4">
        <v>31</v>
      </c>
    </row>
    <row r="71" spans="1:9" ht="12.75">
      <c r="A71" s="9">
        <v>44104</v>
      </c>
      <c r="B71" s="12">
        <f t="shared" si="0"/>
        <v>0.0167</v>
      </c>
      <c r="C71" s="12">
        <f t="shared" si="1"/>
        <v>0</v>
      </c>
      <c r="D71" s="12">
        <f t="shared" si="6"/>
        <v>0.0167</v>
      </c>
      <c r="E71" s="10">
        <v>575000</v>
      </c>
      <c r="F71" s="10">
        <f>D71*H70*30/366</f>
        <v>3627.4590163934427</v>
      </c>
      <c r="G71" s="10">
        <f t="shared" si="3"/>
        <v>578627.4590163934</v>
      </c>
      <c r="H71" s="10">
        <f t="shared" si="7"/>
        <v>2075000</v>
      </c>
      <c r="I71" s="4">
        <v>30</v>
      </c>
    </row>
    <row r="72" spans="1:9" ht="12.75">
      <c r="A72" s="9">
        <v>44135</v>
      </c>
      <c r="B72" s="12">
        <f t="shared" si="0"/>
        <v>0.0167</v>
      </c>
      <c r="C72" s="12">
        <f t="shared" si="1"/>
        <v>0</v>
      </c>
      <c r="D72" s="12">
        <f t="shared" si="6"/>
        <v>0.0167</v>
      </c>
      <c r="E72" s="10">
        <v>0</v>
      </c>
      <c r="F72" s="10">
        <f>D72*H71*31/366</f>
        <v>2935.0478142076504</v>
      </c>
      <c r="G72" s="10">
        <f t="shared" si="3"/>
        <v>2935.0478142076504</v>
      </c>
      <c r="H72" s="10">
        <f t="shared" si="7"/>
        <v>2075000</v>
      </c>
      <c r="I72" s="4">
        <v>31</v>
      </c>
    </row>
    <row r="73" spans="1:9" ht="12.75">
      <c r="A73" s="9">
        <v>44165</v>
      </c>
      <c r="B73" s="12">
        <f t="shared" si="0"/>
        <v>0.0167</v>
      </c>
      <c r="C73" s="12">
        <f t="shared" si="1"/>
        <v>0</v>
      </c>
      <c r="D73" s="12">
        <f t="shared" si="6"/>
        <v>0.0167</v>
      </c>
      <c r="E73" s="10">
        <v>0</v>
      </c>
      <c r="F73" s="10">
        <f>D73*H72*30/366</f>
        <v>2840.3688524590166</v>
      </c>
      <c r="G73" s="10">
        <f t="shared" si="3"/>
        <v>2840.3688524590166</v>
      </c>
      <c r="H73" s="10">
        <f t="shared" si="7"/>
        <v>2075000</v>
      </c>
      <c r="I73" s="4">
        <v>30</v>
      </c>
    </row>
    <row r="74" spans="1:10" ht="12.75">
      <c r="A74" s="9">
        <v>44196</v>
      </c>
      <c r="B74" s="12">
        <f t="shared" si="0"/>
        <v>0.0167</v>
      </c>
      <c r="C74" s="12">
        <f t="shared" si="1"/>
        <v>0</v>
      </c>
      <c r="D74" s="12">
        <f t="shared" si="6"/>
        <v>0.0167</v>
      </c>
      <c r="E74" s="10">
        <v>575000</v>
      </c>
      <c r="F74" s="10">
        <f>D74*H73*31/366</f>
        <v>2935.0478142076504</v>
      </c>
      <c r="G74" s="10">
        <f t="shared" si="3"/>
        <v>577935.0478142076</v>
      </c>
      <c r="H74" s="10">
        <f t="shared" si="7"/>
        <v>1500000</v>
      </c>
      <c r="I74" s="4">
        <v>31</v>
      </c>
      <c r="J74" s="20">
        <f>SUM(F63:F74)</f>
        <v>49003.77732240437</v>
      </c>
    </row>
    <row r="75" spans="1:9" ht="12.75">
      <c r="A75" s="9">
        <v>44227</v>
      </c>
      <c r="B75" s="12">
        <f t="shared" si="0"/>
        <v>0.0167</v>
      </c>
      <c r="C75" s="12">
        <f t="shared" si="1"/>
        <v>0</v>
      </c>
      <c r="D75" s="12">
        <f t="shared" si="6"/>
        <v>0.0167</v>
      </c>
      <c r="E75" s="10">
        <v>0</v>
      </c>
      <c r="F75" s="10">
        <f>D75*H74*31/365</f>
        <v>2127.5342465753424</v>
      </c>
      <c r="G75" s="10">
        <f t="shared" si="3"/>
        <v>2127.5342465753424</v>
      </c>
      <c r="H75" s="10">
        <f t="shared" si="7"/>
        <v>1500000</v>
      </c>
      <c r="I75" s="4">
        <v>31</v>
      </c>
    </row>
    <row r="76" spans="1:9" ht="12.75">
      <c r="A76" s="9">
        <v>44255</v>
      </c>
      <c r="B76" s="12">
        <f t="shared" si="0"/>
        <v>0.0167</v>
      </c>
      <c r="C76" s="12">
        <f t="shared" si="1"/>
        <v>0</v>
      </c>
      <c r="D76" s="12">
        <f t="shared" si="6"/>
        <v>0.0167</v>
      </c>
      <c r="E76" s="10">
        <v>0</v>
      </c>
      <c r="F76" s="10">
        <f>D76*H75*28/365</f>
        <v>1921.6438356164383</v>
      </c>
      <c r="G76" s="10">
        <f t="shared" si="3"/>
        <v>1921.6438356164383</v>
      </c>
      <c r="H76" s="10">
        <f t="shared" si="7"/>
        <v>1500000</v>
      </c>
      <c r="I76" s="4">
        <v>28</v>
      </c>
    </row>
    <row r="77" spans="1:9" ht="12.75">
      <c r="A77" s="9">
        <v>44286</v>
      </c>
      <c r="B77" s="12">
        <f t="shared" si="0"/>
        <v>0.0167</v>
      </c>
      <c r="C77" s="12">
        <f t="shared" si="1"/>
        <v>0</v>
      </c>
      <c r="D77" s="12">
        <f t="shared" si="6"/>
        <v>0.0167</v>
      </c>
      <c r="E77" s="10">
        <v>375000</v>
      </c>
      <c r="F77" s="10">
        <f>D77*H76*31/365</f>
        <v>2127.5342465753424</v>
      </c>
      <c r="G77" s="10">
        <f t="shared" si="3"/>
        <v>377127.5342465753</v>
      </c>
      <c r="H77" s="10">
        <f t="shared" si="7"/>
        <v>1125000</v>
      </c>
      <c r="I77" s="4">
        <v>31</v>
      </c>
    </row>
    <row r="78" spans="1:9" ht="12.75">
      <c r="A78" s="9">
        <v>44316</v>
      </c>
      <c r="B78" s="12">
        <f aca="true" t="shared" si="8" ref="B78:B86">$D$6</f>
        <v>0.0167</v>
      </c>
      <c r="C78" s="12">
        <f aca="true" t="shared" si="9" ref="C78:C86">$D$7</f>
        <v>0</v>
      </c>
      <c r="D78" s="12">
        <f t="shared" si="6"/>
        <v>0.0167</v>
      </c>
      <c r="E78" s="10">
        <v>0</v>
      </c>
      <c r="F78" s="10">
        <f>D78*H77*30/365</f>
        <v>1544.1780821917807</v>
      </c>
      <c r="G78" s="10">
        <f t="shared" si="3"/>
        <v>1544.1780821917807</v>
      </c>
      <c r="H78" s="10">
        <f t="shared" si="7"/>
        <v>1125000</v>
      </c>
      <c r="I78" s="4">
        <v>30</v>
      </c>
    </row>
    <row r="79" spans="1:9" ht="12.75">
      <c r="A79" s="9">
        <v>44347</v>
      </c>
      <c r="B79" s="12">
        <f t="shared" si="8"/>
        <v>0.0167</v>
      </c>
      <c r="C79" s="12">
        <f t="shared" si="9"/>
        <v>0</v>
      </c>
      <c r="D79" s="12">
        <f t="shared" si="6"/>
        <v>0.0167</v>
      </c>
      <c r="E79" s="10">
        <v>0</v>
      </c>
      <c r="F79" s="10">
        <f>D79*H78*31/365</f>
        <v>1595.650684931507</v>
      </c>
      <c r="G79" s="10">
        <f t="shared" si="3"/>
        <v>1595.650684931507</v>
      </c>
      <c r="H79" s="10">
        <f t="shared" si="7"/>
        <v>1125000</v>
      </c>
      <c r="I79" s="4">
        <v>31</v>
      </c>
    </row>
    <row r="80" spans="1:9" ht="12.75">
      <c r="A80" s="9">
        <v>44377</v>
      </c>
      <c r="B80" s="12">
        <f t="shared" si="8"/>
        <v>0.0167</v>
      </c>
      <c r="C80" s="12">
        <f t="shared" si="9"/>
        <v>0</v>
      </c>
      <c r="D80" s="12">
        <f t="shared" si="6"/>
        <v>0.0167</v>
      </c>
      <c r="E80" s="10">
        <v>375000</v>
      </c>
      <c r="F80" s="10">
        <f>D80*H79*30/365</f>
        <v>1544.1780821917807</v>
      </c>
      <c r="G80" s="10">
        <f t="shared" si="3"/>
        <v>376544.1780821918</v>
      </c>
      <c r="H80" s="10">
        <f t="shared" si="7"/>
        <v>750000</v>
      </c>
      <c r="I80" s="4">
        <v>30</v>
      </c>
    </row>
    <row r="81" spans="1:9" ht="12.75">
      <c r="A81" s="9">
        <v>44408</v>
      </c>
      <c r="B81" s="12">
        <f t="shared" si="8"/>
        <v>0.0167</v>
      </c>
      <c r="C81" s="12">
        <f t="shared" si="9"/>
        <v>0</v>
      </c>
      <c r="D81" s="12">
        <f t="shared" si="6"/>
        <v>0.0167</v>
      </c>
      <c r="E81" s="10">
        <v>0</v>
      </c>
      <c r="F81" s="10">
        <f>D81*H80*31/365</f>
        <v>1063.7671232876712</v>
      </c>
      <c r="G81" s="10">
        <f aca="true" t="shared" si="10" ref="G81:G86">SUM(E81:F81)</f>
        <v>1063.7671232876712</v>
      </c>
      <c r="H81" s="10">
        <f t="shared" si="7"/>
        <v>750000</v>
      </c>
      <c r="I81" s="4">
        <v>31</v>
      </c>
    </row>
    <row r="82" spans="1:9" ht="12.75">
      <c r="A82" s="9">
        <v>44439</v>
      </c>
      <c r="B82" s="12">
        <f t="shared" si="8"/>
        <v>0.0167</v>
      </c>
      <c r="C82" s="12">
        <f t="shared" si="9"/>
        <v>0</v>
      </c>
      <c r="D82" s="12">
        <f t="shared" si="6"/>
        <v>0.0167</v>
      </c>
      <c r="E82" s="10">
        <v>0</v>
      </c>
      <c r="F82" s="10">
        <f>D82*H81*31/365</f>
        <v>1063.7671232876712</v>
      </c>
      <c r="G82" s="10">
        <f t="shared" si="10"/>
        <v>1063.7671232876712</v>
      </c>
      <c r="H82" s="10">
        <f t="shared" si="7"/>
        <v>750000</v>
      </c>
      <c r="I82" s="4">
        <v>31</v>
      </c>
    </row>
    <row r="83" spans="1:9" ht="12.75">
      <c r="A83" s="9">
        <v>44469</v>
      </c>
      <c r="B83" s="12">
        <f t="shared" si="8"/>
        <v>0.0167</v>
      </c>
      <c r="C83" s="12">
        <f t="shared" si="9"/>
        <v>0</v>
      </c>
      <c r="D83" s="12">
        <f t="shared" si="6"/>
        <v>0.0167</v>
      </c>
      <c r="E83" s="10">
        <v>375000</v>
      </c>
      <c r="F83" s="10">
        <f>D83*H82*30/365</f>
        <v>1029.4520547945206</v>
      </c>
      <c r="G83" s="10">
        <f t="shared" si="10"/>
        <v>376029.4520547945</v>
      </c>
      <c r="H83" s="10">
        <f t="shared" si="7"/>
        <v>375000</v>
      </c>
      <c r="I83" s="4">
        <v>30</v>
      </c>
    </row>
    <row r="84" spans="1:9" ht="12.75">
      <c r="A84" s="9">
        <v>44500</v>
      </c>
      <c r="B84" s="12">
        <f t="shared" si="8"/>
        <v>0.0167</v>
      </c>
      <c r="C84" s="12">
        <f t="shared" si="9"/>
        <v>0</v>
      </c>
      <c r="D84" s="12">
        <f t="shared" si="6"/>
        <v>0.0167</v>
      </c>
      <c r="E84" s="10">
        <v>0</v>
      </c>
      <c r="F84" s="10">
        <f>D84*H83*31/365</f>
        <v>531.8835616438356</v>
      </c>
      <c r="G84" s="10">
        <f t="shared" si="10"/>
        <v>531.8835616438356</v>
      </c>
      <c r="H84" s="10">
        <f t="shared" si="7"/>
        <v>375000</v>
      </c>
      <c r="I84" s="4">
        <v>31</v>
      </c>
    </row>
    <row r="85" spans="1:9" ht="12.75">
      <c r="A85" s="9">
        <v>44530</v>
      </c>
      <c r="B85" s="12">
        <f t="shared" si="8"/>
        <v>0.0167</v>
      </c>
      <c r="C85" s="12">
        <f t="shared" si="9"/>
        <v>0</v>
      </c>
      <c r="D85" s="12">
        <f t="shared" si="6"/>
        <v>0.0167</v>
      </c>
      <c r="E85" s="10">
        <v>0</v>
      </c>
      <c r="F85" s="10">
        <f>D85*H84*30/365</f>
        <v>514.7260273972603</v>
      </c>
      <c r="G85" s="10">
        <f t="shared" si="10"/>
        <v>514.7260273972603</v>
      </c>
      <c r="H85" s="10">
        <f t="shared" si="7"/>
        <v>375000</v>
      </c>
      <c r="I85" s="4">
        <v>30</v>
      </c>
    </row>
    <row r="86" spans="1:10" ht="12.75">
      <c r="A86" s="9">
        <v>44561</v>
      </c>
      <c r="B86" s="12">
        <f t="shared" si="8"/>
        <v>0.0167</v>
      </c>
      <c r="C86" s="12">
        <f t="shared" si="9"/>
        <v>0</v>
      </c>
      <c r="D86" s="12">
        <f t="shared" si="6"/>
        <v>0.0167</v>
      </c>
      <c r="E86" s="10">
        <v>375000</v>
      </c>
      <c r="F86" s="10">
        <f>D86*H85*31/365</f>
        <v>531.8835616438356</v>
      </c>
      <c r="G86" s="10">
        <f t="shared" si="10"/>
        <v>375531.88356164383</v>
      </c>
      <c r="H86" s="10">
        <f t="shared" si="7"/>
        <v>0</v>
      </c>
      <c r="I86" s="4">
        <v>31</v>
      </c>
      <c r="J86" s="20">
        <f>SUM(F75:F86)</f>
        <v>15596.198630136987</v>
      </c>
    </row>
    <row r="87" spans="1:9" ht="12.75">
      <c r="A87" s="7" t="s">
        <v>15</v>
      </c>
      <c r="B87" s="11"/>
      <c r="C87" s="11"/>
      <c r="D87" s="11"/>
      <c r="E87" s="2">
        <f>SUM(E14:E86)</f>
        <v>10000000</v>
      </c>
      <c r="F87" s="14">
        <f>SUM(F14:F86)</f>
        <v>616607.1001010551</v>
      </c>
      <c r="G87" s="14">
        <f>SUM(G14:G86)</f>
        <v>10616607.10010106</v>
      </c>
      <c r="H87" s="11"/>
      <c r="I87" s="11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20">
        <f>SUM(J14:J86)</f>
        <v>616607.1001010555</v>
      </c>
    </row>
    <row r="90" ht="12.75">
      <c r="E90" s="13"/>
    </row>
  </sheetData>
  <sheetProtection/>
  <mergeCells count="8">
    <mergeCell ref="A9:C9"/>
    <mergeCell ref="E5:I5"/>
    <mergeCell ref="H2:I2"/>
    <mergeCell ref="A10:C10"/>
    <mergeCell ref="A3:D3"/>
    <mergeCell ref="A6:C6"/>
    <mergeCell ref="A7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user</cp:lastModifiedBy>
  <cp:lastPrinted>2015-10-07T10:01:45Z</cp:lastPrinted>
  <dcterms:created xsi:type="dcterms:W3CDTF">2009-08-11T11:26:18Z</dcterms:created>
  <dcterms:modified xsi:type="dcterms:W3CDTF">2015-10-15T08:27:29Z</dcterms:modified>
  <cp:category/>
  <cp:version/>
  <cp:contentType/>
  <cp:contentStatus/>
</cp:coreProperties>
</file>